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DATA'!$A$5:$T$6</definedName>
    <definedName name="_xlnm._FilterDatabase" localSheetId="7" hidden="1">'H. COURSE DATA'!$A$5:$T$6</definedName>
    <definedName name="_xlnm.Print_Titles" localSheetId="7">'H. COURSE DATA'!$5:$5</definedName>
    <definedName name="_xlnm._FilterDatabase" localSheetId="8" hidden="1">'I. SECTION DATA'!$A$5:$S$6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<sst xmlns="http://schemas.openxmlformats.org/spreadsheetml/2006/main" uniqueCount="131">
  <si>
    <t>APIN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</si>
  <si>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</si>
  <si>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</si>
  <si>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</si>
  <si>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</si>
  <si>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</si>
  <si>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</si>
  <si>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</si>
  <si>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</si>
  <si>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</si>
  <si>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</si>
  <si>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</si>
  <si>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</si>
  <si>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</si>
  <si>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</si>
  <si>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</si>
  <si>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</si>
  <si>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</si>
  <si>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Spring 2018</t>
  </si>
  <si>
    <t>Totals &amp; Averages:</t>
  </si>
  <si>
    <t>Academic Year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</si>
  <si>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</si>
  <si>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</si>
  <si>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</si>
  <si>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</si>
  <si>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</si>
  <si>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</si>
  <si>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</si>
  <si>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</si>
  <si>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</si>
  <si>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</si>
  <si>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</si>
  <si>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</si>
  <si>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</si>
  <si>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</si>
  <si>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</si>
  <si>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</si>
  <si>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</si>
  <si>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</si>
  <si>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</si>
  <si>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</si>
  <si>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</si>
  <si>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</si>
  <si>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</si>
  <si>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</si>
  <si>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</si>
  <si>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</si>
  <si>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</si>
  <si>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</si>
  <si>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</si>
  <si>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</si>
  <si>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</si>
  <si>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</si>
  <si>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</si>
  <si>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Summer 2018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</si>
  <si>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</si>
  <si>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</si>
  <si>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</si>
  <si>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</si>
  <si>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</si>
  <si>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</si>
  <si>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</si>
  <si>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</si>
  <si>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</si>
  <si>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</si>
  <si>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</si>
  <si>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</si>
  <si>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</si>
  <si>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</si>
  <si>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</si>
  <si>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</si>
  <si>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</si>
  <si>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</si>
  <si>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</si>
  <si>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</si>
  <si>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</si>
  <si>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</si>
  <si>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</si>
  <si>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</si>
  <si>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</si>
  <si>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</si>
  <si>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</si>
  <si>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</si>
  <si>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</si>
  <si>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</si>
  <si>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</si>
  <si>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</si>
  <si>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</si>
  <si>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</si>
  <si>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</si>
  <si>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</si>
  <si>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</si>
  <si>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</si>
  <si>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</si>
  <si>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</si>
  <si>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</si>
  <si>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</si>
  <si>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</si>
  <si>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</si>
  <si>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</si>
  <si>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</si>
  <si>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</si>
  <si>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</si>
  <si>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</si>
  <si>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</si>
  <si>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</si>
  <si>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</si>
  <si>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</si>
  <si>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</si>
  <si>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</si>
  <si>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</si>
  <si>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</si>
  <si>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</si>
  <si>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</si>
  <si>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</si>
  <si>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</si>
  <si>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</si>
  <si>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</si>
  <si>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</si>
  <si>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</si>
  <si>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</si>
  <si>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APIN105</t>
  </si>
  <si>
    <t>day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</si>
  <si>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</si>
  <si>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</si>
  <si>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</si>
  <si>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</si>
  <si>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</si>
  <si>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</si>
  <si>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</si>
  <si>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Messenger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</si>
</sst>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3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APIN&amp;RPrinted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24"/>
  <sheetViews>
    <sheetView tabSelected="0" workbookViewId="0" showGridLines="true" showRowColHeaders="1">
      <selection activeCell="A24" sqref="A2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1</v>
      </c>
      <c r="C6" s="12" t="str">
        <f>IF(E6=0, 0, (D6/E6))</f>
        <v>0</v>
      </c>
      <c r="D6" s="11">
        <v>1</v>
      </c>
      <c r="E6" s="11">
        <v>20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3" t="s">
        <v>19</v>
      </c>
      <c r="B7" s="14" t="str">
        <f>SUM(B6:B6)</f>
        <v>0</v>
      </c>
      <c r="C7" s="15" t="str">
        <f>IF(E7=0, 0, (D7/E7))</f>
        <v>0</v>
      </c>
      <c r="D7" s="14" t="str">
        <f>SUM(D6:D6)</f>
        <v>0</v>
      </c>
      <c r="E7" s="14" t="str">
        <f>SUM(E6:E6)</f>
        <v>0</v>
      </c>
      <c r="F7" s="14" t="str">
        <f>SUM(F6:F6)</f>
        <v>0</v>
      </c>
      <c r="G7" s="15" t="str">
        <f>IF(I7=0, 0, (H7/I7))</f>
        <v>0</v>
      </c>
      <c r="H7" s="14" t="str">
        <f>SUM(H6:H6)</f>
        <v>0</v>
      </c>
      <c r="I7" s="14" t="str">
        <f>SUM(I6:I6)</f>
        <v>0</v>
      </c>
      <c r="J7" s="14" t="str">
        <f>SUM(J6:J6)</f>
        <v>0</v>
      </c>
      <c r="K7" s="15" t="str">
        <f>IF(M7=0, 0, (L7/M7))</f>
        <v>0</v>
      </c>
      <c r="L7" s="14" t="str">
        <f>SUM(L6:L6)</f>
        <v>0</v>
      </c>
      <c r="M7" s="14" t="str">
        <f>SUM(M6:M6)</f>
        <v>0</v>
      </c>
    </row>
    <row r="9" spans="1:13">
      <c r="B9" s="9" t="s">
        <v>10</v>
      </c>
      <c r="C9" s="9"/>
      <c r="D9" s="9"/>
      <c r="E9" s="9"/>
      <c r="F9" s="9" t="s">
        <v>11</v>
      </c>
      <c r="G9" s="9"/>
      <c r="H9" s="9"/>
      <c r="I9" s="9"/>
      <c r="J9" s="9" t="s">
        <v>12</v>
      </c>
      <c r="K9" s="9"/>
      <c r="L9" s="9"/>
      <c r="M9" s="9"/>
    </row>
    <row r="10" spans="1:13">
      <c r="A10" s="9" t="s">
        <v>20</v>
      </c>
      <c r="B10" s="9" t="s">
        <v>14</v>
      </c>
      <c r="C10" s="9" t="s">
        <v>15</v>
      </c>
      <c r="D10" s="9" t="s">
        <v>16</v>
      </c>
      <c r="E10" s="9" t="s">
        <v>17</v>
      </c>
      <c r="F10" s="9" t="s">
        <v>14</v>
      </c>
      <c r="G10" s="9" t="s">
        <v>15</v>
      </c>
      <c r="H10" s="9" t="s">
        <v>16</v>
      </c>
      <c r="I10" s="9" t="s">
        <v>17</v>
      </c>
      <c r="J10" s="9" t="s">
        <v>14</v>
      </c>
      <c r="K10" s="9" t="s">
        <v>15</v>
      </c>
      <c r="L10" s="9" t="s">
        <v>16</v>
      </c>
      <c r="M10" s="9" t="s">
        <v>17</v>
      </c>
    </row>
    <row r="11" spans="1:13">
      <c r="A11" s="10" t="s">
        <v>21</v>
      </c>
      <c r="B11" s="10">
        <v>1</v>
      </c>
      <c r="C11" s="16" t="str">
        <f>IF(E11=0, 0, (D11/E11))</f>
        <v>0</v>
      </c>
      <c r="D11" s="10">
        <v>1</v>
      </c>
      <c r="E11" s="10">
        <v>20</v>
      </c>
      <c r="F11" s="10">
        <v>0</v>
      </c>
      <c r="G11" s="16" t="str">
        <f>IF(I11=0, 0, (H11/I11))</f>
        <v>0</v>
      </c>
      <c r="H11" s="10">
        <v>0</v>
      </c>
      <c r="I11" s="10">
        <v>0</v>
      </c>
      <c r="J11" s="10">
        <v>0</v>
      </c>
      <c r="K11" s="16" t="str">
        <f>IF(M11=0, 0, (L11/M11))</f>
        <v>0</v>
      </c>
      <c r="L11" s="10">
        <v>0</v>
      </c>
      <c r="M11" s="10">
        <v>0</v>
      </c>
    </row>
    <row r="12" spans="1:13">
      <c r="A12" s="13" t="s">
        <v>19</v>
      </c>
      <c r="B12" s="14" t="str">
        <f>SUM(B11:B11)</f>
        <v>0</v>
      </c>
      <c r="C12" s="15" t="str">
        <f>IF(E12=0, 0, (D12/E12))</f>
        <v>0</v>
      </c>
      <c r="D12" s="14" t="str">
        <f>SUM(D11:D11)</f>
        <v>0</v>
      </c>
      <c r="E12" s="14" t="str">
        <f>SUM(E11:E11)</f>
        <v>0</v>
      </c>
      <c r="F12" s="14" t="str">
        <f>SUM(F11:F11)</f>
        <v>0</v>
      </c>
      <c r="G12" s="15" t="str">
        <f>IF(I12=0, 0, (H12/I12))</f>
        <v>0</v>
      </c>
      <c r="H12" s="14" t="str">
        <f>SUM(H11:H11)</f>
        <v>0</v>
      </c>
      <c r="I12" s="14" t="str">
        <f>SUM(I11:I11)</f>
        <v>0</v>
      </c>
      <c r="J12" s="14" t="str">
        <f>SUM(J11:J11)</f>
        <v>0</v>
      </c>
      <c r="K12" s="15" t="str">
        <f>IF(M12=0, 0, (L12/M12))</f>
        <v>0</v>
      </c>
      <c r="L12" s="14" t="str">
        <f>SUM(L11:L11)</f>
        <v>0</v>
      </c>
      <c r="M12" s="14" t="str">
        <f>SUM(M11:M11)</f>
        <v>0</v>
      </c>
    </row>
    <row r="15" spans="1:13">
      <c r="A15" s="6" t="s">
        <v>22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7" spans="1:13">
      <c r="A17" s="17" t="s">
        <v>23</v>
      </c>
      <c r="B17" s="18"/>
      <c r="C17" t="s">
        <v>24</v>
      </c>
      <c r="D17"/>
      <c r="E17"/>
      <c r="F17"/>
      <c r="G17"/>
      <c r="H17"/>
      <c r="I17"/>
      <c r="J17"/>
      <c r="K17"/>
      <c r="L17"/>
      <c r="M17"/>
    </row>
    <row r="18" spans="1:13">
      <c r="A18" s="17" t="s">
        <v>25</v>
      </c>
      <c r="B18" s="18"/>
      <c r="C18" t="s">
        <v>26</v>
      </c>
      <c r="D18"/>
      <c r="E18"/>
      <c r="F18"/>
      <c r="G18"/>
      <c r="H18"/>
      <c r="I18"/>
      <c r="J18"/>
      <c r="K18"/>
      <c r="L18"/>
      <c r="M18"/>
    </row>
    <row r="19" spans="1:13">
      <c r="A19" s="17" t="s">
        <v>27</v>
      </c>
      <c r="B19" s="18"/>
      <c r="C19" t="s">
        <v>28</v>
      </c>
      <c r="D19"/>
      <c r="E19"/>
      <c r="F19"/>
      <c r="G19"/>
      <c r="H19"/>
      <c r="I19"/>
      <c r="J19"/>
      <c r="K19"/>
      <c r="L19"/>
      <c r="M19"/>
    </row>
    <row r="20" spans="1:13">
      <c r="A20" s="17" t="s">
        <v>29</v>
      </c>
      <c r="B20" s="18"/>
      <c r="C20" t="s">
        <v>30</v>
      </c>
      <c r="D20"/>
      <c r="E20"/>
      <c r="F20"/>
      <c r="G20"/>
      <c r="H20"/>
      <c r="I20"/>
      <c r="J20"/>
      <c r="K20"/>
      <c r="L20"/>
      <c r="M20"/>
    </row>
    <row r="21" spans="1:13">
      <c r="A21" s="17" t="s">
        <v>31</v>
      </c>
      <c r="B21" s="18"/>
      <c r="C21" t="s">
        <v>32</v>
      </c>
      <c r="D21"/>
      <c r="E21"/>
      <c r="F21"/>
      <c r="G21"/>
      <c r="H21"/>
      <c r="I21"/>
      <c r="J21"/>
      <c r="K21"/>
      <c r="L21"/>
      <c r="M21"/>
    </row>
    <row r="22" spans="1:13">
      <c r="A22" s="17" t="s">
        <v>33</v>
      </c>
      <c r="B22" s="18"/>
      <c r="C22" t="s">
        <v>34</v>
      </c>
      <c r="D22"/>
      <c r="E22"/>
      <c r="F22"/>
      <c r="G22"/>
      <c r="H22"/>
      <c r="I22"/>
      <c r="J22"/>
      <c r="K22"/>
      <c r="L22"/>
      <c r="M22"/>
    </row>
    <row r="23" spans="1:13">
      <c r="A23" s="17" t="s">
        <v>35</v>
      </c>
      <c r="B23" s="18"/>
      <c r="C23" t="s">
        <v>36</v>
      </c>
      <c r="D23"/>
      <c r="E23"/>
      <c r="F23"/>
      <c r="G23"/>
      <c r="H23"/>
      <c r="I23"/>
      <c r="J23"/>
      <c r="K23"/>
      <c r="L23"/>
      <c r="M23"/>
    </row>
    <row r="24" spans="1:13">
      <c r="A24" s="17" t="s">
        <v>37</v>
      </c>
      <c r="B24" s="18"/>
      <c r="C24" t="s">
        <v>38</v>
      </c>
      <c r="D24"/>
      <c r="E24"/>
      <c r="F24"/>
      <c r="G24"/>
      <c r="H24"/>
      <c r="I24"/>
      <c r="J24"/>
      <c r="K24"/>
      <c r="L24"/>
      <c r="M2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9:E9"/>
    <mergeCell ref="F9:I9"/>
    <mergeCell ref="J9:M9"/>
    <mergeCell ref="A15:M15"/>
    <mergeCell ref="A17:B17"/>
    <mergeCell ref="C17:M17"/>
    <mergeCell ref="A18:B18"/>
    <mergeCell ref="C18:M18"/>
    <mergeCell ref="A19:B19"/>
    <mergeCell ref="C19:M19"/>
    <mergeCell ref="A20:B20"/>
    <mergeCell ref="C20:M20"/>
    <mergeCell ref="A21:B21"/>
    <mergeCell ref="C21:M21"/>
    <mergeCell ref="A22:B22"/>
    <mergeCell ref="C22:M22"/>
    <mergeCell ref="A23:B23"/>
    <mergeCell ref="C23:M23"/>
    <mergeCell ref="A24:B24"/>
    <mergeCell ref="C24:M2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APIN&amp;RPrinted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39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40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41</v>
      </c>
      <c r="C4" s="9" t="s">
        <v>42</v>
      </c>
      <c r="D4" s="9" t="s">
        <v>43</v>
      </c>
      <c r="E4" s="1"/>
      <c r="F4" s="1"/>
    </row>
    <row r="5" spans="1:10">
      <c r="A5" s="10" t="s">
        <v>44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45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46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47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48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49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50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51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52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53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18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54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20</v>
      </c>
      <c r="B19" s="9" t="s">
        <v>41</v>
      </c>
      <c r="C19" s="9" t="s">
        <v>42</v>
      </c>
      <c r="D19" s="9" t="s">
        <v>43</v>
      </c>
      <c r="E19" s="1"/>
      <c r="F19" s="1"/>
    </row>
    <row r="20" spans="1:10">
      <c r="A20" s="10" t="s">
        <v>55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56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57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58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22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23</v>
      </c>
      <c r="B31" s="18"/>
      <c r="C31" s="21" t="s">
        <v>24</v>
      </c>
      <c r="D31"/>
      <c r="E31"/>
      <c r="F31"/>
      <c r="G31"/>
      <c r="H31"/>
      <c r="I31"/>
      <c r="J31"/>
    </row>
    <row r="32" spans="1:10" customHeight="1" ht="40">
      <c r="A32" s="22" t="s">
        <v>59</v>
      </c>
      <c r="B32" s="18"/>
      <c r="C32" s="23" t="s">
        <v>60</v>
      </c>
      <c r="D32"/>
      <c r="E32"/>
      <c r="F32"/>
      <c r="G32"/>
      <c r="H32"/>
      <c r="I32"/>
      <c r="J32"/>
    </row>
    <row r="33" spans="1:10" customHeight="1" ht="30">
      <c r="A33" s="22" t="s">
        <v>61</v>
      </c>
      <c r="B33" s="18"/>
      <c r="C33" s="23" t="s">
        <v>62</v>
      </c>
      <c r="D33"/>
      <c r="E33"/>
      <c r="F33"/>
      <c r="G33"/>
      <c r="H33"/>
      <c r="I33"/>
      <c r="J33"/>
    </row>
    <row r="34" spans="1:10" customHeight="1" ht="30">
      <c r="A34" s="24" t="s">
        <v>63</v>
      </c>
      <c r="B34" s="18"/>
      <c r="C34" s="23" t="s">
        <v>64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APIN&amp;RPrinted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67</v>
      </c>
      <c r="C5" s="9" t="s">
        <v>68</v>
      </c>
      <c r="D5" s="9" t="s">
        <v>69</v>
      </c>
      <c r="E5" s="9" t="s">
        <v>67</v>
      </c>
      <c r="F5" s="9" t="s">
        <v>68</v>
      </c>
      <c r="G5" s="9" t="s">
        <v>69</v>
      </c>
      <c r="H5" s="9" t="s">
        <v>67</v>
      </c>
      <c r="I5" s="9" t="s">
        <v>68</v>
      </c>
      <c r="J5" s="9" t="s">
        <v>69</v>
      </c>
    </row>
    <row r="6" spans="1:10">
      <c r="A6" s="10" t="s">
        <v>44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45</v>
      </c>
      <c r="B7" s="10" t="str">
        <f>SUMIFS(INDEX(course_data, 0, 10), INDEX(course_data, 0, 3), "=201615", INDEX(course_data, 0, 6), "=day")</f>
        <v>0</v>
      </c>
      <c r="C7" s="16" t="str">
        <f>IF(B7=0, 0, ((SUMIFS(INDEX(course_data, 0, 11), INDEX(course_data, 0, 3), "=201615", INDEX(course_data, 0, 6), "=day"))/B7))</f>
        <v>0</v>
      </c>
      <c r="D7" s="16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6" t="str">
        <f>IF(E7=0, 0, ((SUMIFS(INDEX(course_data, 0, 11), INDEX(course_data, 0, 3), "=201615", INDEX(course_data, 0, 6), "=ex_day"))/E7))</f>
        <v>0</v>
      </c>
      <c r="G7" s="16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6" t="str">
        <f>IF(H7=0, 0, ((SUMIFS(INDEX(course_data, 0, 11), INDEX(course_data, 0, 3), "=201615", INDEX(course_data, 0, 6), "=online"))/H7))</f>
        <v>0</v>
      </c>
      <c r="J7" s="16" t="str">
        <f>IF(H7=0, 0, ((SUMIFS(INDEX(course_data, 0, 13), INDEX(course_data, 0, 3), "=201615", INDEX(course_data, 0, 6), "=online"))/H7))</f>
        <v>0</v>
      </c>
    </row>
    <row r="8" spans="1:10">
      <c r="A8" s="10" t="s">
        <v>46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47</v>
      </c>
      <c r="B9" s="10" t="str">
        <f>SUMIFS(INDEX(course_data, 0, 10), INDEX(course_data, 0, 3), "=201630", INDEX(course_data, 0, 6), "=day")</f>
        <v>0</v>
      </c>
      <c r="C9" s="16" t="str">
        <f>IF(B9=0, 0, ((SUMIFS(INDEX(course_data, 0, 11), INDEX(course_data, 0, 3), "=201630", INDEX(course_data, 0, 6), "=day"))/B9))</f>
        <v>0</v>
      </c>
      <c r="D9" s="16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6" t="str">
        <f>IF(E9=0, 0, ((SUMIFS(INDEX(course_data, 0, 11), INDEX(course_data, 0, 3), "=201630", INDEX(course_data, 0, 6), "=ex_day"))/E9))</f>
        <v>0</v>
      </c>
      <c r="G9" s="16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6" t="str">
        <f>IF(H9=0, 0, ((SUMIFS(INDEX(course_data, 0, 11), INDEX(course_data, 0, 3), "=201630", INDEX(course_data, 0, 6), "=online"))/H9))</f>
        <v>0</v>
      </c>
      <c r="J9" s="16" t="str">
        <f>IF(H9=0, 0, ((SUMIFS(INDEX(course_data, 0, 13), INDEX(course_data, 0, 3), "=201630", INDEX(course_data, 0, 6), "=online"))/H9))</f>
        <v>0</v>
      </c>
    </row>
    <row r="10" spans="1:10">
      <c r="A10" s="10" t="s">
        <v>48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49</v>
      </c>
      <c r="B11" s="10" t="str">
        <f>SUMIFS(INDEX(course_data, 0, 10), INDEX(course_data, 0, 3), "=201715", INDEX(course_data, 0, 6), "=day")</f>
        <v>0</v>
      </c>
      <c r="C11" s="16" t="str">
        <f>IF(B11=0, 0, ((SUMIFS(INDEX(course_data, 0, 11), INDEX(course_data, 0, 3), "=201715", INDEX(course_data, 0, 6), "=day"))/B11))</f>
        <v>0</v>
      </c>
      <c r="D11" s="16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6" t="str">
        <f>IF(E11=0, 0, ((SUMIFS(INDEX(course_data, 0, 11), INDEX(course_data, 0, 3), "=201715", INDEX(course_data, 0, 6), "=ex_day"))/E11))</f>
        <v>0</v>
      </c>
      <c r="G11" s="16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6" t="str">
        <f>IF(H11=0, 0, ((SUMIFS(INDEX(course_data, 0, 11), INDEX(course_data, 0, 3), "=201715", INDEX(course_data, 0, 6), "=online"))/H11))</f>
        <v>0</v>
      </c>
      <c r="J11" s="16" t="str">
        <f>IF(H11=0, 0, ((SUMIFS(INDEX(course_data, 0, 13), INDEX(course_data, 0, 3), "=201715", INDEX(course_data, 0, 6), "=online"))/H11))</f>
        <v>0</v>
      </c>
    </row>
    <row r="12" spans="1:10">
      <c r="A12" s="10" t="s">
        <v>50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51</v>
      </c>
      <c r="B13" s="10" t="str">
        <f>SUMIFS(INDEX(course_data, 0, 10), INDEX(course_data, 0, 3), "=201730", INDEX(course_data, 0, 6), "=day")</f>
        <v>0</v>
      </c>
      <c r="C13" s="16" t="str">
        <f>IF(B13=0, 0, ((SUMIFS(INDEX(course_data, 0, 11), INDEX(course_data, 0, 3), "=201730", INDEX(course_data, 0, 6), "=day"))/B13))</f>
        <v>0</v>
      </c>
      <c r="D13" s="16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6" t="str">
        <f>IF(E13=0, 0, ((SUMIFS(INDEX(course_data, 0, 11), INDEX(course_data, 0, 3), "=201730", INDEX(course_data, 0, 6), "=ex_day"))/E13))</f>
        <v>0</v>
      </c>
      <c r="G13" s="16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6" t="str">
        <f>IF(H13=0, 0, ((SUMIFS(INDEX(course_data, 0, 11), INDEX(course_data, 0, 3), "=201730", INDEX(course_data, 0, 6), "=online"))/H13))</f>
        <v>0</v>
      </c>
      <c r="J13" s="16" t="str">
        <f>IF(H13=0, 0, ((SUMIFS(INDEX(course_data, 0, 13), INDEX(course_data, 0, 3), "=201730", INDEX(course_data, 0, 6), "=online"))/H13))</f>
        <v>0</v>
      </c>
    </row>
    <row r="14" spans="1:10">
      <c r="A14" s="10" t="s">
        <v>52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53</v>
      </c>
      <c r="B15" s="10" t="str">
        <f>SUMIFS(INDEX(course_data, 0, 10), INDEX(course_data, 0, 3), "=201815", INDEX(course_data, 0, 6), "=day")</f>
        <v>0</v>
      </c>
      <c r="C15" s="16" t="str">
        <f>IF(B15=0, 0, ((SUMIFS(INDEX(course_data, 0, 11), INDEX(course_data, 0, 3), "=201815", INDEX(course_data, 0, 6), "=day"))/B15))</f>
        <v>0</v>
      </c>
      <c r="D15" s="16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6" t="str">
        <f>IF(E15=0, 0, ((SUMIFS(INDEX(course_data, 0, 11), INDEX(course_data, 0, 3), "=201815", INDEX(course_data, 0, 6), "=ex_day"))/E15))</f>
        <v>0</v>
      </c>
      <c r="G15" s="16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6" t="str">
        <f>IF(H15=0, 0, ((SUMIFS(INDEX(course_data, 0, 11), INDEX(course_data, 0, 3), "=201815", INDEX(course_data, 0, 6), "=online"))/H15))</f>
        <v>0</v>
      </c>
      <c r="J15" s="16" t="str">
        <f>IF(H15=0, 0, ((SUMIFS(INDEX(course_data, 0, 13), INDEX(course_data, 0, 3), "=201815", INDEX(course_data, 0, 6), "=online"))/H15))</f>
        <v>0</v>
      </c>
    </row>
    <row r="16" spans="1:10">
      <c r="A16" s="10" t="s">
        <v>18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54</v>
      </c>
      <c r="B17" s="10" t="str">
        <f>SUMIFS(INDEX(course_data, 0, 10), INDEX(course_data, 0, 3), "=201830", INDEX(course_data, 0, 6), "=day")</f>
        <v>0</v>
      </c>
      <c r="C17" s="16" t="str">
        <f>IF(B17=0, 0, ((SUMIFS(INDEX(course_data, 0, 11), INDEX(course_data, 0, 3), "=201830", INDEX(course_data, 0, 6), "=day"))/B17))</f>
        <v>0</v>
      </c>
      <c r="D17" s="16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6" t="str">
        <f>IF(E17=0, 0, ((SUMIFS(INDEX(course_data, 0, 11), INDEX(course_data, 0, 3), "=201830", INDEX(course_data, 0, 6), "=ex_day"))/E17))</f>
        <v>0</v>
      </c>
      <c r="G17" s="16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6" t="str">
        <f>IF(H17=0, 0, ((SUMIFS(INDEX(course_data, 0, 11), INDEX(course_data, 0, 3), "=201830", INDEX(course_data, 0, 6), "=online"))/H17))</f>
        <v>0</v>
      </c>
      <c r="J17" s="16" t="str">
        <f>IF(H17=0, 0, ((SUMIFS(INDEX(course_data, 0, 13), INDEX(course_data, 0, 3), "=201830", INDEX(course_data, 0, 6), "=online"))/H17))</f>
        <v>0</v>
      </c>
    </row>
    <row r="18" spans="1:10">
      <c r="A18" s="13" t="s">
        <v>19</v>
      </c>
      <c r="B18" s="14" t="str">
        <f>SUM(B6:B17)</f>
        <v>0</v>
      </c>
      <c r="C18" s="15" t="str">
        <f>IF(B18=0, 0, ((B6*C6)+(B7*C7)+(B8*C8)+(B9*C9)+(B10*C10)+(B11*C11)+(B12*C12)+(B13*C13)+(B14*C14)+(B15*C15)+(B16*C16)+(B17*C17))/B18)</f>
        <v>0</v>
      </c>
      <c r="D18" s="15" t="str">
        <f>IF(B18=0, 0, ((B6*D6)+(B7*D7)+(B8*D8)+(B9*D9)+(B10*D10)+(B11*D11)+(B12*D12)+(B13*D13)+(B14*D14)+(B15*D15)+(B16*D16)+(B17*D17))/B18)</f>
        <v>0</v>
      </c>
      <c r="E18" s="14" t="str">
        <f>SUM(E6:E17)</f>
        <v>0</v>
      </c>
      <c r="F18" s="15" t="str">
        <f>IF(E18=0, 0, ((E6*F6)+(E7*F7)+(E8*F8)+(E9*F9)+(E10*F10)+(E11*F11)+(E12*F12)+(E13*F13)+(E14*F14)+(E15*F15)+(E16*F16)+(E17*F17))/E18)</f>
        <v>0</v>
      </c>
      <c r="G18" s="15" t="str">
        <f>IF(E18=0, 0, ((E6*G6)+(E7*G7)+(E8*G8)+(E9*G9)+(E10*G10)+(E11*G11)+(E12*G12)+(E13*G13)+(E14*G14)+(E15*G15)+(E16*G16)+(E17*G17))/E18)</f>
        <v>0</v>
      </c>
      <c r="H18" s="14" t="str">
        <f>SUM(H6:H17)</f>
        <v>0</v>
      </c>
      <c r="I18" s="15" t="str">
        <f>IF(H18=0, 0, ((H6*I6)+(H7*I7)+(H8*I8)+(H9*I9)+(H10*I10)+(H11*I11)+(H12*I12)+(H13*I13)+(H14*I14)+(H15*I15)+(H16*I16)+(H17*I17))/H18)</f>
        <v>0</v>
      </c>
      <c r="J18" s="15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20</v>
      </c>
      <c r="B21" s="9" t="s">
        <v>67</v>
      </c>
      <c r="C21" s="9" t="s">
        <v>68</v>
      </c>
      <c r="D21" s="9" t="s">
        <v>69</v>
      </c>
      <c r="E21" s="9" t="s">
        <v>67</v>
      </c>
      <c r="F21" s="9" t="s">
        <v>68</v>
      </c>
      <c r="G21" s="9" t="s">
        <v>69</v>
      </c>
      <c r="H21" s="9" t="s">
        <v>67</v>
      </c>
      <c r="I21" s="9" t="s">
        <v>68</v>
      </c>
      <c r="J21" s="9" t="s">
        <v>69</v>
      </c>
    </row>
    <row r="22" spans="1:10">
      <c r="A22" s="10" t="s">
        <v>55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56</v>
      </c>
      <c r="B23" s="10" t="str">
        <f>SUMIFS(INDEX(course_data, 0, 10), INDEX(course_data, 0, 1), "=2016-2017", INDEX(course_data, 0, 6), "=day")</f>
        <v>0</v>
      </c>
      <c r="C23" s="16" t="str">
        <f>IF(B23=0, 0, ((SUMIFS(INDEX(course_data, 0, 11), INDEX(course_data, 0, 1), "=2016-2017", INDEX(course_data, 0, 6), "=day"))/B23))</f>
        <v>0</v>
      </c>
      <c r="D23" s="16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6" t="str">
        <f>IF(E23=0, 0, ((SUMIFS(INDEX(course_data, 0, 11), INDEX(course_data, 0, 1), "=2016-2017", INDEX(course_data, 0, 6), "=ex_day"))/E23))</f>
        <v>0</v>
      </c>
      <c r="G23" s="16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6" t="str">
        <f>IF(H23=0, 0, ((SUMIFS(INDEX(course_data, 0, 11), INDEX(course_data, 0, 1), "=2016-2017", INDEX(course_data, 0, 6), "=online"))/H23))</f>
        <v>0</v>
      </c>
      <c r="J23" s="16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3" t="s">
        <v>19</v>
      </c>
      <c r="B25" s="14" t="str">
        <f>SUM(B22:B24)</f>
        <v>0</v>
      </c>
      <c r="C25" s="15" t="str">
        <f>IF(B25=0, 0, ((B22*C22)+(B23*C23)+(B24*C24))/B25)</f>
        <v>0</v>
      </c>
      <c r="D25" s="15" t="str">
        <f>IF(B25=0, 0, ((B22*D22)+(B23*D23)+(B24*D24))/B25)</f>
        <v>0</v>
      </c>
      <c r="E25" s="14" t="str">
        <f>SUM(E22:E24)</f>
        <v>0</v>
      </c>
      <c r="F25" s="15" t="str">
        <f>IF(E25=0, 0, ((E22*F22)+(E23*F23)+(E24*F24))/E25)</f>
        <v>0</v>
      </c>
      <c r="G25" s="15" t="str">
        <f>IF(E25=0, 0, ((E22*G22)+(E23*G23)+(E24*G24))/E25)</f>
        <v>0</v>
      </c>
      <c r="H25" s="14" t="str">
        <f>SUM(H22:H24)</f>
        <v>0</v>
      </c>
      <c r="I25" s="15" t="str">
        <f>IF(H25=0, 0, ((H22*I22)+(H23*I23)+(H24*I24))/H25)</f>
        <v>0</v>
      </c>
      <c r="J25" s="15" t="str">
        <f>IF(H25=0, 0, ((H22*J22)+(H23*J23)+(H24*J24))/H25)</f>
        <v>0</v>
      </c>
    </row>
    <row r="28" spans="1:10">
      <c r="A28" s="6" t="s">
        <v>22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23</v>
      </c>
      <c r="B30" s="18"/>
      <c r="C30" t="s">
        <v>24</v>
      </c>
      <c r="D30"/>
      <c r="E30"/>
      <c r="F30"/>
      <c r="G30"/>
      <c r="H30"/>
      <c r="I30"/>
      <c r="J30"/>
    </row>
    <row r="31" spans="1:10">
      <c r="A31" s="17" t="s">
        <v>25</v>
      </c>
      <c r="B31" s="18"/>
      <c r="C31" t="s">
        <v>26</v>
      </c>
      <c r="D31"/>
      <c r="E31"/>
      <c r="F31"/>
      <c r="G31"/>
      <c r="H31"/>
      <c r="I31"/>
      <c r="J31"/>
    </row>
    <row r="32" spans="1:10">
      <c r="A32" s="17" t="s">
        <v>27</v>
      </c>
      <c r="B32" s="18"/>
      <c r="C32" t="s">
        <v>28</v>
      </c>
      <c r="D32"/>
      <c r="E32"/>
      <c r="F32"/>
      <c r="G32"/>
      <c r="H32"/>
      <c r="I32"/>
      <c r="J32"/>
    </row>
    <row r="33" spans="1:10">
      <c r="A33" s="17" t="s">
        <v>29</v>
      </c>
      <c r="B33" s="18"/>
      <c r="C33" t="s">
        <v>30</v>
      </c>
      <c r="D33"/>
      <c r="E33"/>
      <c r="F33"/>
      <c r="G33"/>
      <c r="H33"/>
      <c r="I33"/>
      <c r="J33"/>
    </row>
    <row r="34" spans="1:10">
      <c r="A34" s="17" t="s">
        <v>35</v>
      </c>
      <c r="B34" s="18"/>
      <c r="C34" t="s">
        <v>36</v>
      </c>
      <c r="D34"/>
      <c r="E34"/>
      <c r="F34"/>
      <c r="G34"/>
      <c r="H34"/>
      <c r="I34"/>
      <c r="J34"/>
    </row>
    <row r="35" spans="1:10">
      <c r="A35" s="17" t="s">
        <v>70</v>
      </c>
      <c r="B35" s="18"/>
      <c r="C35" t="s">
        <v>71</v>
      </c>
      <c r="D35"/>
      <c r="E35"/>
      <c r="F35"/>
      <c r="G35"/>
      <c r="H35"/>
      <c r="I35"/>
      <c r="J35"/>
    </row>
    <row r="36" spans="1:10">
      <c r="A36" s="17" t="s">
        <v>72</v>
      </c>
      <c r="B36" s="18"/>
      <c r="C36" t="s">
        <v>73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APIN&amp;RPrinted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0"/>
  <sheetViews>
    <sheetView tabSelected="0" workbookViewId="0" showGridLines="true" showRowColHeaders="1">
      <selection activeCell="A30" sqref="A30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76</v>
      </c>
      <c r="C4" s="9"/>
      <c r="D4" s="9"/>
      <c r="E4" s="9" t="s">
        <v>77</v>
      </c>
      <c r="F4" s="9"/>
      <c r="G4" s="9"/>
      <c r="H4" s="9" t="s">
        <v>78</v>
      </c>
      <c r="I4" s="9"/>
      <c r="J4" s="9"/>
      <c r="K4" s="9" t="s">
        <v>79</v>
      </c>
      <c r="L4" s="9"/>
      <c r="M4" s="9"/>
      <c r="N4" s="9" t="s">
        <v>80</v>
      </c>
      <c r="O4" s="9"/>
      <c r="P4" s="9"/>
    </row>
    <row r="5" spans="1:16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</row>
    <row r="6" spans="1:16">
      <c r="A6" s="10" t="s">
        <v>44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0</v>
      </c>
      <c r="O6" s="12">
        <v>0</v>
      </c>
      <c r="P6" s="12">
        <v>0</v>
      </c>
    </row>
    <row r="7" spans="1:16">
      <c r="A7" s="10" t="s">
        <v>45</v>
      </c>
      <c r="B7" s="10">
        <v>0</v>
      </c>
      <c r="C7" s="16">
        <v>0</v>
      </c>
      <c r="D7" s="16">
        <v>0</v>
      </c>
      <c r="E7" s="10">
        <v>0</v>
      </c>
      <c r="F7" s="16">
        <v>0</v>
      </c>
      <c r="G7" s="16">
        <v>0</v>
      </c>
      <c r="H7" s="10">
        <v>0</v>
      </c>
      <c r="I7" s="16">
        <v>0</v>
      </c>
      <c r="J7" s="16">
        <v>0</v>
      </c>
      <c r="K7" s="10">
        <v>0</v>
      </c>
      <c r="L7" s="16">
        <v>0</v>
      </c>
      <c r="M7" s="16">
        <v>0</v>
      </c>
      <c r="N7" s="10">
        <v>0</v>
      </c>
      <c r="O7" s="16">
        <v>0</v>
      </c>
      <c r="P7" s="16">
        <v>0</v>
      </c>
    </row>
    <row r="8" spans="1:16">
      <c r="A8" s="10" t="s">
        <v>46</v>
      </c>
      <c r="B8" s="11">
        <v>0</v>
      </c>
      <c r="C8" s="12">
        <v>0</v>
      </c>
      <c r="D8" s="12">
        <v>0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0</v>
      </c>
      <c r="O8" s="12">
        <v>0</v>
      </c>
      <c r="P8" s="12">
        <v>0</v>
      </c>
    </row>
    <row r="9" spans="1:16">
      <c r="A9" s="10" t="s">
        <v>47</v>
      </c>
      <c r="B9" s="10">
        <v>0</v>
      </c>
      <c r="C9" s="16">
        <v>0</v>
      </c>
      <c r="D9" s="16">
        <v>0</v>
      </c>
      <c r="E9" s="10">
        <v>0</v>
      </c>
      <c r="F9" s="16">
        <v>0</v>
      </c>
      <c r="G9" s="16">
        <v>0</v>
      </c>
      <c r="H9" s="10">
        <v>0</v>
      </c>
      <c r="I9" s="16">
        <v>0</v>
      </c>
      <c r="J9" s="16">
        <v>0</v>
      </c>
      <c r="K9" s="10">
        <v>0</v>
      </c>
      <c r="L9" s="16">
        <v>0</v>
      </c>
      <c r="M9" s="16">
        <v>0</v>
      </c>
      <c r="N9" s="10">
        <v>0</v>
      </c>
      <c r="O9" s="16">
        <v>0</v>
      </c>
      <c r="P9" s="16">
        <v>0</v>
      </c>
    </row>
    <row r="10" spans="1:16">
      <c r="A10" s="10" t="s">
        <v>48</v>
      </c>
      <c r="B10" s="11">
        <v>0</v>
      </c>
      <c r="C10" s="12">
        <v>0</v>
      </c>
      <c r="D10" s="12">
        <v>0</v>
      </c>
      <c r="E10" s="11">
        <v>0</v>
      </c>
      <c r="F10" s="12">
        <v>0</v>
      </c>
      <c r="G10" s="12">
        <v>0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0</v>
      </c>
      <c r="O10" s="12">
        <v>0</v>
      </c>
      <c r="P10" s="12">
        <v>0</v>
      </c>
    </row>
    <row r="11" spans="1:16">
      <c r="A11" s="10" t="s">
        <v>49</v>
      </c>
      <c r="B11" s="10">
        <v>0</v>
      </c>
      <c r="C11" s="16">
        <v>0</v>
      </c>
      <c r="D11" s="16">
        <v>0</v>
      </c>
      <c r="E11" s="10">
        <v>0</v>
      </c>
      <c r="F11" s="16">
        <v>0</v>
      </c>
      <c r="G11" s="16">
        <v>0</v>
      </c>
      <c r="H11" s="10">
        <v>0</v>
      </c>
      <c r="I11" s="16">
        <v>0</v>
      </c>
      <c r="J11" s="16">
        <v>0</v>
      </c>
      <c r="K11" s="10">
        <v>0</v>
      </c>
      <c r="L11" s="16">
        <v>0</v>
      </c>
      <c r="M11" s="16">
        <v>0</v>
      </c>
      <c r="N11" s="10">
        <v>0</v>
      </c>
      <c r="O11" s="16">
        <v>0</v>
      </c>
      <c r="P11" s="16">
        <v>0</v>
      </c>
    </row>
    <row r="12" spans="1:16">
      <c r="A12" s="10" t="s">
        <v>50</v>
      </c>
      <c r="B12" s="11">
        <v>0</v>
      </c>
      <c r="C12" s="12">
        <v>0</v>
      </c>
      <c r="D12" s="12">
        <v>0</v>
      </c>
      <c r="E12" s="11">
        <v>0</v>
      </c>
      <c r="F12" s="12">
        <v>0</v>
      </c>
      <c r="G12" s="12">
        <v>0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0</v>
      </c>
      <c r="O12" s="12">
        <v>0</v>
      </c>
      <c r="P12" s="12">
        <v>0</v>
      </c>
    </row>
    <row r="13" spans="1:16">
      <c r="A13" s="10" t="s">
        <v>51</v>
      </c>
      <c r="B13" s="10">
        <v>0</v>
      </c>
      <c r="C13" s="16">
        <v>0</v>
      </c>
      <c r="D13" s="16">
        <v>0</v>
      </c>
      <c r="E13" s="10">
        <v>0</v>
      </c>
      <c r="F13" s="16">
        <v>0</v>
      </c>
      <c r="G13" s="16">
        <v>0</v>
      </c>
      <c r="H13" s="10">
        <v>0</v>
      </c>
      <c r="I13" s="16">
        <v>0</v>
      </c>
      <c r="J13" s="16">
        <v>0</v>
      </c>
      <c r="K13" s="10">
        <v>0</v>
      </c>
      <c r="L13" s="16">
        <v>0</v>
      </c>
      <c r="M13" s="16">
        <v>0</v>
      </c>
      <c r="N13" s="10">
        <v>0</v>
      </c>
      <c r="O13" s="16">
        <v>0</v>
      </c>
      <c r="P13" s="16">
        <v>0</v>
      </c>
    </row>
    <row r="14" spans="1:16">
      <c r="A14" s="10" t="s">
        <v>52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0</v>
      </c>
      <c r="O14" s="12">
        <v>0</v>
      </c>
      <c r="P14" s="12">
        <v>0</v>
      </c>
    </row>
    <row r="15" spans="1:16">
      <c r="A15" s="10" t="s">
        <v>53</v>
      </c>
      <c r="B15" s="10">
        <v>0</v>
      </c>
      <c r="C15" s="16">
        <v>0</v>
      </c>
      <c r="D15" s="16">
        <v>0</v>
      </c>
      <c r="E15" s="10">
        <v>0</v>
      </c>
      <c r="F15" s="16">
        <v>0</v>
      </c>
      <c r="G15" s="16">
        <v>0</v>
      </c>
      <c r="H15" s="10">
        <v>0</v>
      </c>
      <c r="I15" s="16">
        <v>0</v>
      </c>
      <c r="J15" s="16">
        <v>0</v>
      </c>
      <c r="K15" s="10">
        <v>0</v>
      </c>
      <c r="L15" s="16">
        <v>0</v>
      </c>
      <c r="M15" s="16">
        <v>0</v>
      </c>
      <c r="N15" s="10">
        <v>0</v>
      </c>
      <c r="O15" s="16">
        <v>0</v>
      </c>
      <c r="P15" s="16">
        <v>0</v>
      </c>
    </row>
    <row r="16" spans="1:16">
      <c r="A16" s="10" t="s">
        <v>18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1</v>
      </c>
      <c r="O16" s="12">
        <v>1</v>
      </c>
      <c r="P16" s="12">
        <v>1</v>
      </c>
    </row>
    <row r="17" spans="1:16">
      <c r="A17" s="10" t="s">
        <v>54</v>
      </c>
      <c r="B17" s="10">
        <v>0</v>
      </c>
      <c r="C17" s="16">
        <v>0</v>
      </c>
      <c r="D17" s="16">
        <v>0</v>
      </c>
      <c r="E17" s="10">
        <v>0</v>
      </c>
      <c r="F17" s="16">
        <v>0</v>
      </c>
      <c r="G17" s="16">
        <v>0</v>
      </c>
      <c r="H17" s="10">
        <v>0</v>
      </c>
      <c r="I17" s="16">
        <v>0</v>
      </c>
      <c r="J17" s="16">
        <v>0</v>
      </c>
      <c r="K17" s="10">
        <v>0</v>
      </c>
      <c r="L17" s="16">
        <v>0</v>
      </c>
      <c r="M17" s="16">
        <v>0</v>
      </c>
      <c r="N17" s="10">
        <v>0</v>
      </c>
      <c r="O17" s="16">
        <v>0</v>
      </c>
      <c r="P17" s="16">
        <v>0</v>
      </c>
    </row>
    <row r="18" spans="1:16">
      <c r="A18" s="13" t="s">
        <v>84</v>
      </c>
      <c r="B18" s="14" t="str">
        <f>SUM(B6:B17)</f>
        <v>0</v>
      </c>
      <c r="C18" s="15" t="str">
        <f>IF(B18=0, 0, ((B6*C6)+(B7*C7)+(B8*C8)+(B9*C9)+(B10*C10)+(B11*C11)+(B12*C12)+(B13*C13)+(B14*C14)+(B15*C15)+(B16*C16)+(B17*C17))/B18)</f>
        <v>0</v>
      </c>
      <c r="D18" s="15" t="str">
        <f>IF(B18=0, 0, ((B6*D6)+(B7*D7)+(B8*D8)+(B9*D9)+(B10*D10)+(B11*D11)+(B12*D12)+(B13*D13)+(B14*D14)+(B15*D15)+(B16*D16)+(B17*D17))/B18)</f>
        <v>0</v>
      </c>
      <c r="E18" s="14" t="str">
        <f>SUM(E6:E17)</f>
        <v>0</v>
      </c>
      <c r="F18" s="15" t="str">
        <f>IF(E18=0, 0, ((E6*F6)+(E7*F7)+(E8*F8)+(E9*F9)+(E10*F10)+(E11*F11)+(E12*F12)+(E13*F13)+(E14*F14)+(E15*F15)+(E16*F16)+(E17*F17))/E18)</f>
        <v>0</v>
      </c>
      <c r="G18" s="15" t="str">
        <f>IF(E18=0, 0, ((E6*G6)+(E7*G7)+(E8*G8)+(E9*G9)+(E10*G10)+(E11*G11)+(E12*G12)+(E13*G13)+(E14*G14)+(E15*G15)+(E16*G16)+(E17*G17))/E18)</f>
        <v>0</v>
      </c>
      <c r="H18" s="14" t="str">
        <f>SUM(H6:H17)</f>
        <v>0</v>
      </c>
      <c r="I18" s="15" t="str">
        <f>IF(H18=0, 0, ((H6*I6)+(H7*I7)+(H8*I8)+(H9*I9)+(H10*I10)+(H11*I11)+(H12*I12)+(H13*I13)+(H14*I14)+(H15*I15)+(H16*I16)+(H17*I17))/H18)</f>
        <v>0</v>
      </c>
      <c r="J18" s="15" t="str">
        <f>IF(H18=0, 0, ((H6*J6)+(H7*J7)+(H8*J8)+(H9*J9)+(H10*J10)+(H11*J11)+(H12*J12)+(H13*J13)+(H14*J14)+(H15*J15)+(H16*J16)+(H17*J17))/H18)</f>
        <v>0</v>
      </c>
      <c r="K18" s="14" t="str">
        <f>SUM(K6:K17)</f>
        <v>0</v>
      </c>
      <c r="L18" s="15" t="str">
        <f>IF(K18=0, 0, ((K6*L6)+(K7*L7)+(K8*L8)+(K9*L9)+(K10*L10)+(K11*L11)+(K12*L12)+(K13*L13)+(K14*L14)+(K15*L15)+(K16*L16)+(K17*L17))/K18)</f>
        <v>0</v>
      </c>
      <c r="M18" s="15" t="str">
        <f>IF(K18=0, 0, ((K6*M6)+(K7*M7)+(K8*M8)+(K9*M9)+(K10*M10)+(K11*M11)+(K12*M12)+(K13*M13)+(K14*M14)+(K15*M15)+(K16*M16)+(K17*M17))/K18)</f>
        <v>0</v>
      </c>
      <c r="N18" s="14" t="str">
        <f>SUM(N6:N17)</f>
        <v>0</v>
      </c>
      <c r="O18" s="15" t="str">
        <f>IF(N18=0, 0, ((N6*O6)+(N7*O7)+(N8*O8)+(N9*O9)+(N10*O10)+(N11*O11)+(N12*O12)+(N13*O13)+(N14*O14)+(N15*O15)+(N16*O16)+(N17*O17))/N18)</f>
        <v>0</v>
      </c>
      <c r="P18" s="15" t="str">
        <f>IF(N18=0, 0, ((N6*P6)+(N7*P7)+(N8*P8)+(N9*P9)+(N10*P10)+(N11*P11)+(N12*P12)+(N13*P13)+(N14*P14)+(N15*P15)+(N16*P16)+(N17*P17))/N18)</f>
        <v>0</v>
      </c>
    </row>
    <row r="20" spans="1:16">
      <c r="B20" s="9" t="s">
        <v>76</v>
      </c>
      <c r="C20" s="9"/>
      <c r="D20" s="9"/>
      <c r="E20" s="9" t="s">
        <v>77</v>
      </c>
      <c r="F20" s="9"/>
      <c r="G20" s="9"/>
      <c r="H20" s="9" t="s">
        <v>78</v>
      </c>
      <c r="I20" s="9"/>
      <c r="J20" s="9"/>
      <c r="K20" s="9" t="s">
        <v>79</v>
      </c>
      <c r="L20" s="9"/>
      <c r="M20" s="9"/>
      <c r="N20" s="9" t="s">
        <v>80</v>
      </c>
      <c r="O20" s="9"/>
      <c r="P20" s="9"/>
    </row>
    <row r="21" spans="1:16">
      <c r="A21" s="9" t="s">
        <v>20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</row>
    <row r="22" spans="1:16">
      <c r="A22" s="13" t="s">
        <v>84</v>
      </c>
      <c r="B22" s="14" t="str">
        <f>SUM(B22:B21)</f>
        <v>0</v>
      </c>
      <c r="C22" s="15" t="str">
        <f>IF(B22=0, 0, ((B22*C22)+(B21*C21))/B22)</f>
        <v>0</v>
      </c>
      <c r="D22" s="15" t="str">
        <f>IF(B22=0, 0, ((B22*D22)+(B21*D21))/B22)</f>
        <v>0</v>
      </c>
      <c r="E22" s="14" t="str">
        <f>SUM(E22:E21)</f>
        <v>0</v>
      </c>
      <c r="F22" s="15" t="str">
        <f>IF(E22=0, 0, ((E22*F22)+(E21*F21))/E22)</f>
        <v>0</v>
      </c>
      <c r="G22" s="15" t="str">
        <f>IF(E22=0, 0, ((E22*G22)+(E21*G21))/E22)</f>
        <v>0</v>
      </c>
      <c r="H22" s="14" t="str">
        <f>SUM(H22:H21)</f>
        <v>0</v>
      </c>
      <c r="I22" s="15" t="str">
        <f>IF(H22=0, 0, ((H22*I22)+(H21*I21))/H22)</f>
        <v>0</v>
      </c>
      <c r="J22" s="15" t="str">
        <f>IF(H22=0, 0, ((H22*J22)+(H21*J21))/H22)</f>
        <v>0</v>
      </c>
      <c r="K22" s="14" t="str">
        <f>SUM(K22:K21)</f>
        <v>0</v>
      </c>
      <c r="L22" s="15" t="str">
        <f>IF(K22=0, 0, ((K22*L22)+(K21*L21))/K22)</f>
        <v>0</v>
      </c>
      <c r="M22" s="15" t="str">
        <f>IF(K22=0, 0, ((K22*M22)+(K21*M21))/K22)</f>
        <v>0</v>
      </c>
      <c r="N22" s="14" t="str">
        <f>SUM(N22:N21)</f>
        <v>0</v>
      </c>
      <c r="O22" s="15" t="str">
        <f>IF(N22=0, 0, ((N22*O22)+(N21*O21))/N22)</f>
        <v>0</v>
      </c>
      <c r="P22" s="15" t="str">
        <f>IF(N22=0, 0, ((N22*P22)+(N21*P21))/N22)</f>
        <v>0</v>
      </c>
    </row>
    <row r="25" spans="1:16">
      <c r="A25" s="6" t="s">
        <v>22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7" spans="1:16">
      <c r="A27" s="17" t="s">
        <v>23</v>
      </c>
      <c r="B27" s="18"/>
      <c r="C27" t="s">
        <v>24</v>
      </c>
      <c r="D27"/>
      <c r="E27"/>
      <c r="F27"/>
      <c r="G27"/>
      <c r="H27"/>
      <c r="I27"/>
      <c r="J27"/>
      <c r="K27"/>
      <c r="L27"/>
      <c r="M27"/>
      <c r="N27"/>
      <c r="O27"/>
      <c r="P27"/>
    </row>
    <row r="28" spans="1:16">
      <c r="A28" s="17" t="s">
        <v>27</v>
      </c>
      <c r="B28" s="18"/>
      <c r="C28" t="s">
        <v>28</v>
      </c>
      <c r="D28"/>
      <c r="E28"/>
      <c r="F28"/>
      <c r="G28"/>
      <c r="H28"/>
      <c r="I28"/>
      <c r="J28"/>
      <c r="K28"/>
      <c r="L28"/>
      <c r="M28"/>
      <c r="N28"/>
      <c r="O28"/>
      <c r="P28"/>
    </row>
    <row r="29" spans="1:16">
      <c r="A29" s="17" t="s">
        <v>70</v>
      </c>
      <c r="B29" s="18"/>
      <c r="C29" t="s">
        <v>85</v>
      </c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>
      <c r="A30" s="17" t="s">
        <v>72</v>
      </c>
      <c r="B30" s="18"/>
      <c r="C30" t="s">
        <v>73</v>
      </c>
      <c r="D30"/>
      <c r="E30"/>
      <c r="F30"/>
      <c r="G30"/>
      <c r="H30"/>
      <c r="I30"/>
      <c r="J30"/>
      <c r="K30"/>
      <c r="L30"/>
      <c r="M30"/>
      <c r="N30"/>
      <c r="O30"/>
      <c r="P3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5:P25"/>
    <mergeCell ref="A27:B27"/>
    <mergeCell ref="C27:P27"/>
    <mergeCell ref="A28:B28"/>
    <mergeCell ref="C28:P28"/>
    <mergeCell ref="A29:B29"/>
    <mergeCell ref="C29:P29"/>
    <mergeCell ref="A30:B30"/>
    <mergeCell ref="C30:P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APIN&amp;RPrinted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0"/>
  <sheetViews>
    <sheetView tabSelected="0" workbookViewId="0" showGridLines="true" showRowColHeaders="1">
      <selection activeCell="A30" sqref="A30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88</v>
      </c>
      <c r="C4" s="9"/>
      <c r="D4" s="9"/>
      <c r="E4" s="9" t="s">
        <v>89</v>
      </c>
      <c r="F4" s="9"/>
      <c r="G4" s="9"/>
      <c r="H4" s="9" t="s">
        <v>90</v>
      </c>
      <c r="I4" s="9"/>
      <c r="J4" s="9"/>
      <c r="K4" s="9" t="s">
        <v>91</v>
      </c>
      <c r="L4" s="9"/>
      <c r="M4" s="9"/>
      <c r="N4" s="9" t="s">
        <v>92</v>
      </c>
      <c r="O4" s="9"/>
      <c r="P4" s="9"/>
      <c r="Q4" s="9" t="s">
        <v>93</v>
      </c>
      <c r="R4" s="9"/>
      <c r="S4" s="9"/>
      <c r="T4" s="9" t="s">
        <v>94</v>
      </c>
      <c r="U4" s="9"/>
      <c r="V4" s="9"/>
    </row>
    <row r="5" spans="1:22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  <c r="Q5" s="9" t="s">
        <v>81</v>
      </c>
      <c r="R5" s="9" t="s">
        <v>82</v>
      </c>
      <c r="S5" s="9" t="s">
        <v>83</v>
      </c>
      <c r="T5" s="9" t="s">
        <v>81</v>
      </c>
      <c r="U5" s="9" t="s">
        <v>82</v>
      </c>
      <c r="V5" s="9" t="s">
        <v>83</v>
      </c>
    </row>
    <row r="6" spans="1:22">
      <c r="A6" s="10" t="s">
        <v>44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0</v>
      </c>
      <c r="O6" s="12">
        <v>0</v>
      </c>
      <c r="P6" s="12">
        <v>0</v>
      </c>
      <c r="Q6" s="11">
        <v>0</v>
      </c>
      <c r="R6" s="12">
        <v>0</v>
      </c>
      <c r="S6" s="12">
        <v>0</v>
      </c>
      <c r="T6" s="11">
        <v>0</v>
      </c>
      <c r="U6" s="12">
        <v>0</v>
      </c>
      <c r="V6" s="12">
        <v>0</v>
      </c>
    </row>
    <row r="7" spans="1:22">
      <c r="A7" s="10" t="s">
        <v>45</v>
      </c>
      <c r="B7" s="10">
        <v>0</v>
      </c>
      <c r="C7" s="16">
        <v>0</v>
      </c>
      <c r="D7" s="16">
        <v>0</v>
      </c>
      <c r="E7" s="10">
        <v>0</v>
      </c>
      <c r="F7" s="16">
        <v>0</v>
      </c>
      <c r="G7" s="16">
        <v>0</v>
      </c>
      <c r="H7" s="10">
        <v>0</v>
      </c>
      <c r="I7" s="16">
        <v>0</v>
      </c>
      <c r="J7" s="16">
        <v>0</v>
      </c>
      <c r="K7" s="10">
        <v>0</v>
      </c>
      <c r="L7" s="16">
        <v>0</v>
      </c>
      <c r="M7" s="16">
        <v>0</v>
      </c>
      <c r="N7" s="10">
        <v>0</v>
      </c>
      <c r="O7" s="16">
        <v>0</v>
      </c>
      <c r="P7" s="16">
        <v>0</v>
      </c>
      <c r="Q7" s="10">
        <v>0</v>
      </c>
      <c r="R7" s="16">
        <v>0</v>
      </c>
      <c r="S7" s="16">
        <v>0</v>
      </c>
      <c r="T7" s="10">
        <v>0</v>
      </c>
      <c r="U7" s="16">
        <v>0</v>
      </c>
      <c r="V7" s="16">
        <v>0</v>
      </c>
    </row>
    <row r="8" spans="1:22">
      <c r="A8" s="10" t="s">
        <v>46</v>
      </c>
      <c r="B8" s="11">
        <v>0</v>
      </c>
      <c r="C8" s="12">
        <v>0</v>
      </c>
      <c r="D8" s="12">
        <v>0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0</v>
      </c>
      <c r="O8" s="12">
        <v>0</v>
      </c>
      <c r="P8" s="12">
        <v>0</v>
      </c>
      <c r="Q8" s="11">
        <v>0</v>
      </c>
      <c r="R8" s="12">
        <v>0</v>
      </c>
      <c r="S8" s="12">
        <v>0</v>
      </c>
      <c r="T8" s="11">
        <v>0</v>
      </c>
      <c r="U8" s="12">
        <v>0</v>
      </c>
      <c r="V8" s="12">
        <v>0</v>
      </c>
    </row>
    <row r="9" spans="1:22">
      <c r="A9" s="10" t="s">
        <v>47</v>
      </c>
      <c r="B9" s="10">
        <v>0</v>
      </c>
      <c r="C9" s="16">
        <v>0</v>
      </c>
      <c r="D9" s="16">
        <v>0</v>
      </c>
      <c r="E9" s="10">
        <v>0</v>
      </c>
      <c r="F9" s="16">
        <v>0</v>
      </c>
      <c r="G9" s="16">
        <v>0</v>
      </c>
      <c r="H9" s="10">
        <v>0</v>
      </c>
      <c r="I9" s="16">
        <v>0</v>
      </c>
      <c r="J9" s="16">
        <v>0</v>
      </c>
      <c r="K9" s="10">
        <v>0</v>
      </c>
      <c r="L9" s="16">
        <v>0</v>
      </c>
      <c r="M9" s="16">
        <v>0</v>
      </c>
      <c r="N9" s="10">
        <v>0</v>
      </c>
      <c r="O9" s="16">
        <v>0</v>
      </c>
      <c r="P9" s="16">
        <v>0</v>
      </c>
      <c r="Q9" s="10">
        <v>0</v>
      </c>
      <c r="R9" s="16">
        <v>0</v>
      </c>
      <c r="S9" s="16">
        <v>0</v>
      </c>
      <c r="T9" s="10">
        <v>0</v>
      </c>
      <c r="U9" s="16">
        <v>0</v>
      </c>
      <c r="V9" s="16">
        <v>0</v>
      </c>
    </row>
    <row r="10" spans="1:22">
      <c r="A10" s="10" t="s">
        <v>48</v>
      </c>
      <c r="B10" s="11">
        <v>0</v>
      </c>
      <c r="C10" s="12">
        <v>0</v>
      </c>
      <c r="D10" s="12">
        <v>0</v>
      </c>
      <c r="E10" s="11">
        <v>0</v>
      </c>
      <c r="F10" s="12">
        <v>0</v>
      </c>
      <c r="G10" s="12">
        <v>0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0</v>
      </c>
      <c r="O10" s="12">
        <v>0</v>
      </c>
      <c r="P10" s="12">
        <v>0</v>
      </c>
      <c r="Q10" s="11">
        <v>0</v>
      </c>
      <c r="R10" s="12">
        <v>0</v>
      </c>
      <c r="S10" s="12">
        <v>0</v>
      </c>
      <c r="T10" s="11">
        <v>0</v>
      </c>
      <c r="U10" s="12">
        <v>0</v>
      </c>
      <c r="V10" s="12">
        <v>0</v>
      </c>
    </row>
    <row r="11" spans="1:22">
      <c r="A11" s="10" t="s">
        <v>49</v>
      </c>
      <c r="B11" s="10">
        <v>0</v>
      </c>
      <c r="C11" s="16">
        <v>0</v>
      </c>
      <c r="D11" s="16">
        <v>0</v>
      </c>
      <c r="E11" s="10">
        <v>0</v>
      </c>
      <c r="F11" s="16">
        <v>0</v>
      </c>
      <c r="G11" s="16">
        <v>0</v>
      </c>
      <c r="H11" s="10">
        <v>0</v>
      </c>
      <c r="I11" s="16">
        <v>0</v>
      </c>
      <c r="J11" s="16">
        <v>0</v>
      </c>
      <c r="K11" s="10">
        <v>0</v>
      </c>
      <c r="L11" s="16">
        <v>0</v>
      </c>
      <c r="M11" s="16">
        <v>0</v>
      </c>
      <c r="N11" s="10">
        <v>0</v>
      </c>
      <c r="O11" s="16">
        <v>0</v>
      </c>
      <c r="P11" s="16">
        <v>0</v>
      </c>
      <c r="Q11" s="10">
        <v>0</v>
      </c>
      <c r="R11" s="16">
        <v>0</v>
      </c>
      <c r="S11" s="16">
        <v>0</v>
      </c>
      <c r="T11" s="10">
        <v>0</v>
      </c>
      <c r="U11" s="16">
        <v>0</v>
      </c>
      <c r="V11" s="16">
        <v>0</v>
      </c>
    </row>
    <row r="12" spans="1:22">
      <c r="A12" s="10" t="s">
        <v>50</v>
      </c>
      <c r="B12" s="11">
        <v>0</v>
      </c>
      <c r="C12" s="12">
        <v>0</v>
      </c>
      <c r="D12" s="12">
        <v>0</v>
      </c>
      <c r="E12" s="11">
        <v>0</v>
      </c>
      <c r="F12" s="12">
        <v>0</v>
      </c>
      <c r="G12" s="12">
        <v>0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0</v>
      </c>
      <c r="O12" s="12">
        <v>0</v>
      </c>
      <c r="P12" s="12">
        <v>0</v>
      </c>
      <c r="Q12" s="11">
        <v>0</v>
      </c>
      <c r="R12" s="12">
        <v>0</v>
      </c>
      <c r="S12" s="12">
        <v>0</v>
      </c>
      <c r="T12" s="11">
        <v>0</v>
      </c>
      <c r="U12" s="12">
        <v>0</v>
      </c>
      <c r="V12" s="12">
        <v>0</v>
      </c>
    </row>
    <row r="13" spans="1:22">
      <c r="A13" s="10" t="s">
        <v>51</v>
      </c>
      <c r="B13" s="10">
        <v>0</v>
      </c>
      <c r="C13" s="16">
        <v>0</v>
      </c>
      <c r="D13" s="16">
        <v>0</v>
      </c>
      <c r="E13" s="10">
        <v>0</v>
      </c>
      <c r="F13" s="16">
        <v>0</v>
      </c>
      <c r="G13" s="16">
        <v>0</v>
      </c>
      <c r="H13" s="10">
        <v>0</v>
      </c>
      <c r="I13" s="16">
        <v>0</v>
      </c>
      <c r="J13" s="16">
        <v>0</v>
      </c>
      <c r="K13" s="10">
        <v>0</v>
      </c>
      <c r="L13" s="16">
        <v>0</v>
      </c>
      <c r="M13" s="16">
        <v>0</v>
      </c>
      <c r="N13" s="10">
        <v>0</v>
      </c>
      <c r="O13" s="16">
        <v>0</v>
      </c>
      <c r="P13" s="16">
        <v>0</v>
      </c>
      <c r="Q13" s="10">
        <v>0</v>
      </c>
      <c r="R13" s="16">
        <v>0</v>
      </c>
      <c r="S13" s="16">
        <v>0</v>
      </c>
      <c r="T13" s="10">
        <v>0</v>
      </c>
      <c r="U13" s="16">
        <v>0</v>
      </c>
      <c r="V13" s="16">
        <v>0</v>
      </c>
    </row>
    <row r="14" spans="1:22">
      <c r="A14" s="10" t="s">
        <v>52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0</v>
      </c>
      <c r="O14" s="12">
        <v>0</v>
      </c>
      <c r="P14" s="12">
        <v>0</v>
      </c>
      <c r="Q14" s="11">
        <v>0</v>
      </c>
      <c r="R14" s="12">
        <v>0</v>
      </c>
      <c r="S14" s="12">
        <v>0</v>
      </c>
      <c r="T14" s="11">
        <v>0</v>
      </c>
      <c r="U14" s="12">
        <v>0</v>
      </c>
      <c r="V14" s="12">
        <v>0</v>
      </c>
    </row>
    <row r="15" spans="1:22">
      <c r="A15" s="10" t="s">
        <v>53</v>
      </c>
      <c r="B15" s="10">
        <v>0</v>
      </c>
      <c r="C15" s="16">
        <v>0</v>
      </c>
      <c r="D15" s="16">
        <v>0</v>
      </c>
      <c r="E15" s="10">
        <v>0</v>
      </c>
      <c r="F15" s="16">
        <v>0</v>
      </c>
      <c r="G15" s="16">
        <v>0</v>
      </c>
      <c r="H15" s="10">
        <v>0</v>
      </c>
      <c r="I15" s="16">
        <v>0</v>
      </c>
      <c r="J15" s="16">
        <v>0</v>
      </c>
      <c r="K15" s="10">
        <v>0</v>
      </c>
      <c r="L15" s="16">
        <v>0</v>
      </c>
      <c r="M15" s="16">
        <v>0</v>
      </c>
      <c r="N15" s="10">
        <v>0</v>
      </c>
      <c r="O15" s="16">
        <v>0</v>
      </c>
      <c r="P15" s="16">
        <v>0</v>
      </c>
      <c r="Q15" s="10">
        <v>0</v>
      </c>
      <c r="R15" s="16">
        <v>0</v>
      </c>
      <c r="S15" s="16">
        <v>0</v>
      </c>
      <c r="T15" s="10">
        <v>0</v>
      </c>
      <c r="U15" s="16">
        <v>0</v>
      </c>
      <c r="V15" s="16">
        <v>0</v>
      </c>
    </row>
    <row r="16" spans="1:22">
      <c r="A16" s="10" t="s">
        <v>18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0</v>
      </c>
      <c r="I16" s="12">
        <v>0</v>
      </c>
      <c r="J16" s="12">
        <v>0</v>
      </c>
      <c r="K16" s="11">
        <v>1</v>
      </c>
      <c r="L16" s="12">
        <v>1</v>
      </c>
      <c r="M16" s="12">
        <v>1</v>
      </c>
      <c r="N16" s="11">
        <v>0</v>
      </c>
      <c r="O16" s="12">
        <v>0</v>
      </c>
      <c r="P16" s="12">
        <v>0</v>
      </c>
      <c r="Q16" s="11">
        <v>0</v>
      </c>
      <c r="R16" s="12">
        <v>0</v>
      </c>
      <c r="S16" s="12">
        <v>0</v>
      </c>
      <c r="T16" s="11">
        <v>0</v>
      </c>
      <c r="U16" s="12">
        <v>0</v>
      </c>
      <c r="V16" s="12">
        <v>0</v>
      </c>
    </row>
    <row r="17" spans="1:22">
      <c r="A17" s="10" t="s">
        <v>54</v>
      </c>
      <c r="B17" s="10">
        <v>0</v>
      </c>
      <c r="C17" s="16">
        <v>0</v>
      </c>
      <c r="D17" s="16">
        <v>0</v>
      </c>
      <c r="E17" s="10">
        <v>0</v>
      </c>
      <c r="F17" s="16">
        <v>0</v>
      </c>
      <c r="G17" s="16">
        <v>0</v>
      </c>
      <c r="H17" s="10">
        <v>0</v>
      </c>
      <c r="I17" s="16">
        <v>0</v>
      </c>
      <c r="J17" s="16">
        <v>0</v>
      </c>
      <c r="K17" s="10">
        <v>0</v>
      </c>
      <c r="L17" s="16">
        <v>0</v>
      </c>
      <c r="M17" s="16">
        <v>0</v>
      </c>
      <c r="N17" s="10">
        <v>0</v>
      </c>
      <c r="O17" s="16">
        <v>0</v>
      </c>
      <c r="P17" s="16">
        <v>0</v>
      </c>
      <c r="Q17" s="10">
        <v>0</v>
      </c>
      <c r="R17" s="16">
        <v>0</v>
      </c>
      <c r="S17" s="16">
        <v>0</v>
      </c>
      <c r="T17" s="10">
        <v>0</v>
      </c>
      <c r="U17" s="16">
        <v>0</v>
      </c>
      <c r="V17" s="16">
        <v>0</v>
      </c>
    </row>
    <row r="18" spans="1:22">
      <c r="A18" s="13" t="s">
        <v>84</v>
      </c>
      <c r="B18" s="14" t="str">
        <f>SUM(B6:B17)</f>
        <v>0</v>
      </c>
      <c r="C18" s="15" t="str">
        <f>IF(B18=0, "", ((B6*C6)+(B7*C7)+(B8*C8)+(B9*C9)+(B10*C10)+(B11*C11)+(B12*C12)+(B13*C13)+(B14*C14)+(B15*C15)+(B16*C16)+(B17*C17))/B18)</f>
        <v>0</v>
      </c>
      <c r="D18" s="15" t="str">
        <f>IF(B18=0, "", ((B6*D6)+(B7*D7)+(B8*D8)+(B9*D9)+(B10*D10)+(B11*D11)+(B12*D12)+(B13*D13)+(B14*D14)+(B15*D15)+(B16*D16)+(B17*D17))/B18)</f>
        <v>0</v>
      </c>
      <c r="E18" s="14" t="str">
        <f>SUM(E6:E17)</f>
        <v>0</v>
      </c>
      <c r="F18" s="15" t="str">
        <f>IF(E18=0, "", ((E6*F6)+(E7*F7)+(E8*F8)+(E9*F9)+(E10*F10)+(E11*F11)+(E12*F12)+(E13*F13)+(E14*F14)+(E15*F15)+(E16*F16)+(E17*F17))/E18)</f>
        <v>0</v>
      </c>
      <c r="G18" s="15" t="str">
        <f>IF(E18=0, "", ((E6*G6)+(E7*G7)+(E8*G8)+(E9*G9)+(E10*G10)+(E11*G11)+(E12*G12)+(E13*G13)+(E14*G14)+(E15*G15)+(E16*G16)+(E17*G17))/E18)</f>
        <v>0</v>
      </c>
      <c r="H18" s="14" t="str">
        <f>SUM(H6:H17)</f>
        <v>0</v>
      </c>
      <c r="I18" s="15" t="str">
        <f>IF(H18=0, "", ((H6*I6)+(H7*I7)+(H8*I8)+(H9*I9)+(H10*I10)+(H11*I11)+(H12*I12)+(H13*I13)+(H14*I14)+(H15*I15)+(H16*I16)+(H17*I17))/H18)</f>
        <v>0</v>
      </c>
      <c r="J18" s="15" t="str">
        <f>IF(H18=0, "", ((H6*J6)+(H7*J7)+(H8*J8)+(H9*J9)+(H10*J10)+(H11*J11)+(H12*J12)+(H13*J13)+(H14*J14)+(H15*J15)+(H16*J16)+(H17*J17))/H18)</f>
        <v>0</v>
      </c>
      <c r="K18" s="14" t="str">
        <f>SUM(K6:K17)</f>
        <v>0</v>
      </c>
      <c r="L18" s="15" t="str">
        <f>IF(K18=0, "", ((K6*L6)+(K7*L7)+(K8*L8)+(K9*L9)+(K10*L10)+(K11*L11)+(K12*L12)+(K13*L13)+(K14*L14)+(K15*L15)+(K16*L16)+(K17*L17))/K18)</f>
        <v>0</v>
      </c>
      <c r="M18" s="15" t="str">
        <f>IF(K18=0, "", ((K6*M6)+(K7*M7)+(K8*M8)+(K9*M9)+(K10*M10)+(K11*M11)+(K12*M12)+(K13*M13)+(K14*M14)+(K15*M15)+(K16*M16)+(K17*M17))/K18)</f>
        <v>0</v>
      </c>
      <c r="N18" s="14" t="str">
        <f>SUM(N6:N17)</f>
        <v>0</v>
      </c>
      <c r="O18" s="15" t="str">
        <f>IF(N18=0, "", ((N6*O6)+(N7*O7)+(N8*O8)+(N9*O9)+(N10*O10)+(N11*O11)+(N12*O12)+(N13*O13)+(N14*O14)+(N15*O15)+(N16*O16)+(N17*O17))/N18)</f>
        <v>0</v>
      </c>
      <c r="P18" s="15" t="str">
        <f>IF(N18=0, "", ((N6*P6)+(N7*P7)+(N8*P8)+(N9*P9)+(N10*P10)+(N11*P11)+(N12*P12)+(N13*P13)+(N14*P14)+(N15*P15)+(N16*P16)+(N17*P17))/N18)</f>
        <v>0</v>
      </c>
      <c r="Q18" s="14" t="str">
        <f>SUM(Q6:Q17)</f>
        <v>0</v>
      </c>
      <c r="R18" s="15" t="str">
        <f>IF(Q18=0, "", ((Q6*R6)+(Q7*R7)+(Q8*R8)+(Q9*R9)+(Q10*R10)+(Q11*R11)+(Q12*R12)+(Q13*R13)+(Q14*R14)+(Q15*R15)+(Q16*R16)+(Q17*R17))/Q18)</f>
        <v>0</v>
      </c>
      <c r="S18" s="15" t="str">
        <f>IF(Q18=0, "", ((Q6*S6)+(Q7*S7)+(Q8*S8)+(Q9*S9)+(Q10*S10)+(Q11*S11)+(Q12*S12)+(Q13*S13)+(Q14*S14)+(Q15*S15)+(Q16*S16)+(Q17*S17))/Q18)</f>
        <v>0</v>
      </c>
      <c r="T18" s="14" t="str">
        <f>SUM(T6:T17)</f>
        <v>0</v>
      </c>
      <c r="U18" s="15" t="str">
        <f>IF(T18=0, "", ((T6*U6)+(T7*U7)+(T8*U8)+(T9*U9)+(T10*U10)+(T11*U11)+(T12*U12)+(T13*U13)+(T14*U14)+(T15*U15)+(T16*U16)+(T17*U17))/T18)</f>
        <v>0</v>
      </c>
      <c r="V18" s="15" t="str">
        <f>IF(T18=0, "", ((T6*V6)+(T7*V7)+(T8*V8)+(T9*V9)+(T10*V10)+(T11*V11)+(T12*V12)+(T13*V13)+(T14*V14)+(T15*V15)+(T16*V16)+(T17*V17))/T18)</f>
        <v>0</v>
      </c>
    </row>
    <row r="20" spans="1:22">
      <c r="B20" s="9" t="s">
        <v>88</v>
      </c>
      <c r="C20" s="9"/>
      <c r="D20" s="9"/>
      <c r="E20" s="9" t="s">
        <v>89</v>
      </c>
      <c r="F20" s="9"/>
      <c r="G20" s="9"/>
      <c r="H20" s="9" t="s">
        <v>90</v>
      </c>
      <c r="I20" s="9"/>
      <c r="J20" s="9"/>
      <c r="K20" s="9" t="s">
        <v>91</v>
      </c>
      <c r="L20" s="9"/>
      <c r="M20" s="9"/>
      <c r="N20" s="9" t="s">
        <v>92</v>
      </c>
      <c r="O20" s="9"/>
      <c r="P20" s="9"/>
      <c r="Q20" s="9" t="s">
        <v>93</v>
      </c>
      <c r="R20" s="9"/>
      <c r="S20" s="9"/>
      <c r="T20" s="9" t="s">
        <v>94</v>
      </c>
      <c r="U20" s="9"/>
      <c r="V20" s="9"/>
    </row>
    <row r="21" spans="1:22">
      <c r="A21" s="9" t="s">
        <v>20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  <c r="Q21" s="9" t="s">
        <v>81</v>
      </c>
      <c r="R21" s="9" t="s">
        <v>82</v>
      </c>
      <c r="S21" s="9" t="s">
        <v>83</v>
      </c>
      <c r="T21" s="9" t="s">
        <v>81</v>
      </c>
      <c r="U21" s="9" t="s">
        <v>82</v>
      </c>
      <c r="V21" s="9" t="s">
        <v>83</v>
      </c>
    </row>
    <row r="22" spans="1:22">
      <c r="A22" s="13" t="s">
        <v>84</v>
      </c>
      <c r="B22" s="14" t="str">
        <f>SUM(B22:B21)</f>
        <v>0</v>
      </c>
      <c r="C22" s="15" t="str">
        <f>IF(B22=0, "", ((B22*C22)+(B21*C21))/B22)</f>
        <v>0</v>
      </c>
      <c r="D22" s="15" t="str">
        <f>IF(B22=0, "", ((B22*D22)+(B21*D21))/B22)</f>
        <v>0</v>
      </c>
      <c r="E22" s="14" t="str">
        <f>SUM(E22:E21)</f>
        <v>0</v>
      </c>
      <c r="F22" s="15" t="str">
        <f>IF(E22=0, "", ((E22*F22)+(E21*F21))/E22)</f>
        <v>0</v>
      </c>
      <c r="G22" s="15" t="str">
        <f>IF(E22=0, "", ((E22*G22)+(E21*G21))/E22)</f>
        <v>0</v>
      </c>
      <c r="H22" s="14" t="str">
        <f>SUM(H22:H21)</f>
        <v>0</v>
      </c>
      <c r="I22" s="15" t="str">
        <f>IF(H22=0, "", ((H22*I22)+(H21*I21))/H22)</f>
        <v>0</v>
      </c>
      <c r="J22" s="15" t="str">
        <f>IF(H22=0, "", ((H22*J22)+(H21*J21))/H22)</f>
        <v>0</v>
      </c>
      <c r="K22" s="14" t="str">
        <f>SUM(K22:K21)</f>
        <v>0</v>
      </c>
      <c r="L22" s="15" t="str">
        <f>IF(K22=0, "", ((K22*L22)+(K21*L21))/K22)</f>
        <v>0</v>
      </c>
      <c r="M22" s="15" t="str">
        <f>IF(K22=0, "", ((K22*M22)+(K21*M21))/K22)</f>
        <v>0</v>
      </c>
      <c r="N22" s="14" t="str">
        <f>SUM(N22:N21)</f>
        <v>0</v>
      </c>
      <c r="O22" s="15" t="str">
        <f>IF(N22=0, "", ((N22*O22)+(N21*O21))/N22)</f>
        <v>0</v>
      </c>
      <c r="P22" s="15" t="str">
        <f>IF(N22=0, "", ((N22*P22)+(N21*P21))/N22)</f>
        <v>0</v>
      </c>
      <c r="Q22" s="14" t="str">
        <f>SUM(Q22:Q21)</f>
        <v>0</v>
      </c>
      <c r="R22" s="15" t="str">
        <f>IF(Q22=0, "", ((Q22*R22)+(Q21*R21))/Q22)</f>
        <v>0</v>
      </c>
      <c r="S22" s="15" t="str">
        <f>IF(Q22=0, "", ((Q22*S22)+(Q21*S21))/Q22)</f>
        <v>0</v>
      </c>
      <c r="T22" s="14" t="str">
        <f>SUM(T22:T21)</f>
        <v>0</v>
      </c>
      <c r="U22" s="15" t="str">
        <f>IF(T22=0, "", ((T22*U22)+(T21*U21))/T22)</f>
        <v>0</v>
      </c>
      <c r="V22" s="15" t="str">
        <f>IF(T22=0, "", ((T22*V22)+(T21*V21))/T22)</f>
        <v>0</v>
      </c>
    </row>
    <row r="25" spans="1:22">
      <c r="A25" s="6" t="s">
        <v>22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7" spans="1:22">
      <c r="A27" s="17" t="s">
        <v>23</v>
      </c>
      <c r="B27" s="18"/>
      <c r="C27" t="s">
        <v>24</v>
      </c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spans="1:22">
      <c r="A28" s="17" t="s">
        <v>27</v>
      </c>
      <c r="B28" s="18"/>
      <c r="C28" t="s">
        <v>28</v>
      </c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>
      <c r="A29" s="17" t="s">
        <v>70</v>
      </c>
      <c r="B29" s="18"/>
      <c r="C29" t="s">
        <v>85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>
      <c r="A30" s="17" t="s">
        <v>72</v>
      </c>
      <c r="B30" s="18"/>
      <c r="C30" t="s">
        <v>73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5:V25"/>
    <mergeCell ref="A27:B27"/>
    <mergeCell ref="C27:V27"/>
    <mergeCell ref="A28:B28"/>
    <mergeCell ref="C28:V28"/>
    <mergeCell ref="A29:B29"/>
    <mergeCell ref="C29:V29"/>
    <mergeCell ref="A30:B30"/>
    <mergeCell ref="C30:V30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APIN&amp;RPrinted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0"/>
  <sheetViews>
    <sheetView tabSelected="0" workbookViewId="0" showGridLines="true" showRowColHeaders="1">
      <selection activeCell="A30" sqref="A30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97</v>
      </c>
      <c r="C4" s="9"/>
      <c r="D4" s="9"/>
      <c r="E4" s="9" t="s">
        <v>98</v>
      </c>
      <c r="F4" s="9"/>
      <c r="G4" s="9"/>
      <c r="H4" s="9" t="s">
        <v>99</v>
      </c>
      <c r="I4" s="9"/>
      <c r="J4" s="9"/>
    </row>
    <row r="5" spans="1:10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</row>
    <row r="6" spans="1:10">
      <c r="A6" s="10" t="s">
        <v>44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</row>
    <row r="7" spans="1:10">
      <c r="A7" s="10" t="s">
        <v>45</v>
      </c>
      <c r="B7" s="10">
        <v>0</v>
      </c>
      <c r="C7" s="16">
        <v>0</v>
      </c>
      <c r="D7" s="16">
        <v>0</v>
      </c>
      <c r="E7" s="10">
        <v>0</v>
      </c>
      <c r="F7" s="16">
        <v>0</v>
      </c>
      <c r="G7" s="16">
        <v>0</v>
      </c>
      <c r="H7" s="10">
        <v>0</v>
      </c>
      <c r="I7" s="16">
        <v>0</v>
      </c>
      <c r="J7" s="16">
        <v>0</v>
      </c>
    </row>
    <row r="8" spans="1:10">
      <c r="A8" s="10" t="s">
        <v>46</v>
      </c>
      <c r="B8" s="11">
        <v>0</v>
      </c>
      <c r="C8" s="12">
        <v>0</v>
      </c>
      <c r="D8" s="12">
        <v>0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</row>
    <row r="9" spans="1:10">
      <c r="A9" s="10" t="s">
        <v>47</v>
      </c>
      <c r="B9" s="10">
        <v>0</v>
      </c>
      <c r="C9" s="16">
        <v>0</v>
      </c>
      <c r="D9" s="16">
        <v>0</v>
      </c>
      <c r="E9" s="10">
        <v>0</v>
      </c>
      <c r="F9" s="16">
        <v>0</v>
      </c>
      <c r="G9" s="16">
        <v>0</v>
      </c>
      <c r="H9" s="10">
        <v>0</v>
      </c>
      <c r="I9" s="16">
        <v>0</v>
      </c>
      <c r="J9" s="16">
        <v>0</v>
      </c>
    </row>
    <row r="10" spans="1:10">
      <c r="A10" s="10" t="s">
        <v>48</v>
      </c>
      <c r="B10" s="11">
        <v>0</v>
      </c>
      <c r="C10" s="12">
        <v>0</v>
      </c>
      <c r="D10" s="12">
        <v>0</v>
      </c>
      <c r="E10" s="11">
        <v>0</v>
      </c>
      <c r="F10" s="12">
        <v>0</v>
      </c>
      <c r="G10" s="12">
        <v>0</v>
      </c>
      <c r="H10" s="11">
        <v>0</v>
      </c>
      <c r="I10" s="12">
        <v>0</v>
      </c>
      <c r="J10" s="12">
        <v>0</v>
      </c>
    </row>
    <row r="11" spans="1:10">
      <c r="A11" s="10" t="s">
        <v>49</v>
      </c>
      <c r="B11" s="10">
        <v>0</v>
      </c>
      <c r="C11" s="16">
        <v>0</v>
      </c>
      <c r="D11" s="16">
        <v>0</v>
      </c>
      <c r="E11" s="10">
        <v>0</v>
      </c>
      <c r="F11" s="16">
        <v>0</v>
      </c>
      <c r="G11" s="16">
        <v>0</v>
      </c>
      <c r="H11" s="10">
        <v>0</v>
      </c>
      <c r="I11" s="16">
        <v>0</v>
      </c>
      <c r="J11" s="16">
        <v>0</v>
      </c>
    </row>
    <row r="12" spans="1:10">
      <c r="A12" s="10" t="s">
        <v>50</v>
      </c>
      <c r="B12" s="11">
        <v>0</v>
      </c>
      <c r="C12" s="12">
        <v>0</v>
      </c>
      <c r="D12" s="12">
        <v>0</v>
      </c>
      <c r="E12" s="11">
        <v>0</v>
      </c>
      <c r="F12" s="12">
        <v>0</v>
      </c>
      <c r="G12" s="12">
        <v>0</v>
      </c>
      <c r="H12" s="11">
        <v>0</v>
      </c>
      <c r="I12" s="12">
        <v>0</v>
      </c>
      <c r="J12" s="12">
        <v>0</v>
      </c>
    </row>
    <row r="13" spans="1:10">
      <c r="A13" s="10" t="s">
        <v>51</v>
      </c>
      <c r="B13" s="10">
        <v>0</v>
      </c>
      <c r="C13" s="16">
        <v>0</v>
      </c>
      <c r="D13" s="16">
        <v>0</v>
      </c>
      <c r="E13" s="10">
        <v>0</v>
      </c>
      <c r="F13" s="16">
        <v>0</v>
      </c>
      <c r="G13" s="16">
        <v>0</v>
      </c>
      <c r="H13" s="10">
        <v>0</v>
      </c>
      <c r="I13" s="16">
        <v>0</v>
      </c>
      <c r="J13" s="16">
        <v>0</v>
      </c>
    </row>
    <row r="14" spans="1:10">
      <c r="A14" s="10" t="s">
        <v>52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</row>
    <row r="15" spans="1:10">
      <c r="A15" s="10" t="s">
        <v>53</v>
      </c>
      <c r="B15" s="10">
        <v>0</v>
      </c>
      <c r="C15" s="16">
        <v>0</v>
      </c>
      <c r="D15" s="16">
        <v>0</v>
      </c>
      <c r="E15" s="10">
        <v>0</v>
      </c>
      <c r="F15" s="16">
        <v>0</v>
      </c>
      <c r="G15" s="16">
        <v>0</v>
      </c>
      <c r="H15" s="10">
        <v>0</v>
      </c>
      <c r="I15" s="16">
        <v>0</v>
      </c>
      <c r="J15" s="16">
        <v>0</v>
      </c>
    </row>
    <row r="16" spans="1:10">
      <c r="A16" s="10" t="s">
        <v>18</v>
      </c>
      <c r="B16" s="11">
        <v>0</v>
      </c>
      <c r="C16" s="12">
        <v>0</v>
      </c>
      <c r="D16" s="12">
        <v>0</v>
      </c>
      <c r="E16" s="11">
        <v>1</v>
      </c>
      <c r="F16" s="12">
        <v>1</v>
      </c>
      <c r="G16" s="12">
        <v>1</v>
      </c>
      <c r="H16" s="11">
        <v>0</v>
      </c>
      <c r="I16" s="12">
        <v>0</v>
      </c>
      <c r="J16" s="12">
        <v>0</v>
      </c>
    </row>
    <row r="17" spans="1:10">
      <c r="A17" s="10" t="s">
        <v>54</v>
      </c>
      <c r="B17" s="10">
        <v>0</v>
      </c>
      <c r="C17" s="16">
        <v>0</v>
      </c>
      <c r="D17" s="16">
        <v>0</v>
      </c>
      <c r="E17" s="10">
        <v>0</v>
      </c>
      <c r="F17" s="16">
        <v>0</v>
      </c>
      <c r="G17" s="16">
        <v>0</v>
      </c>
      <c r="H17" s="10">
        <v>0</v>
      </c>
      <c r="I17" s="16">
        <v>0</v>
      </c>
      <c r="J17" s="16">
        <v>0</v>
      </c>
    </row>
    <row r="18" spans="1:10">
      <c r="A18" s="13" t="s">
        <v>84</v>
      </c>
      <c r="B18" s="14" t="str">
        <f>SUM(B6:B17)</f>
        <v>0</v>
      </c>
      <c r="C18" s="15" t="str">
        <f>((B6*C6)+(B7*C7)+(B8*C8)+(B9*C9)+(B10*C10)+(B11*C11)+(B12*C12)+(B13*C13)+(B14*C14)+(B15*C15)+(B16*C16)+(B17*C17))/B18</f>
        <v>0</v>
      </c>
      <c r="D18" s="15" t="str">
        <f>((B6*D6)+(B7*D7)+(B8*D8)+(B9*D9)+(B10*D10)+(B11*D11)+(B12*D12)+(B13*D13)+(B14*D14)+(B15*D15)+(B16*D16)+(B17*D17))/B18</f>
        <v>0</v>
      </c>
      <c r="E18" s="14" t="str">
        <f>SUM(E6:E17)</f>
        <v>0</v>
      </c>
      <c r="F18" s="15" t="str">
        <f>((E6*F6)+(E7*F7)+(E8*F8)+(E9*F9)+(E10*F10)+(E11*F11)+(E12*F12)+(E13*F13)+(E14*F14)+(E15*F15)+(E16*F16)+(E17*F17))/E18</f>
        <v>0</v>
      </c>
      <c r="G18" s="15" t="str">
        <f>((E6*G6)+(E7*G7)+(E8*G8)+(E9*G9)+(E10*G10)+(E11*G11)+(E12*G12)+(E13*G13)+(E14*G14)+(E15*G15)+(E16*G16)+(E17*G17))/E18</f>
        <v>0</v>
      </c>
      <c r="H18" s="14" t="str">
        <f>SUM(H6:H17)</f>
        <v>0</v>
      </c>
      <c r="I18" s="15" t="str">
        <f>((H6*I6)+(H7*I7)+(H8*I8)+(H9*I9)+(H10*I10)+(H11*I11)+(H12*I12)+(H13*I13)+(H14*I14)+(H15*I15)+(H16*I16)+(H17*I17))/H18</f>
        <v>0</v>
      </c>
      <c r="J18" s="15" t="str">
        <f>((H6*J6)+(H7*J7)+(H8*J8)+(H9*J9)+(H10*J10)+(H11*J11)+(H12*J12)+(H13*J13)+(H14*J14)+(H15*J15)+(H16*J16)+(H17*J17))/H18</f>
        <v>0</v>
      </c>
    </row>
    <row r="20" spans="1:10">
      <c r="B20" s="9" t="s">
        <v>97</v>
      </c>
      <c r="C20" s="9"/>
      <c r="D20" s="9"/>
      <c r="E20" s="9" t="s">
        <v>98</v>
      </c>
      <c r="F20" s="9"/>
      <c r="G20" s="9"/>
      <c r="H20" s="9" t="s">
        <v>99</v>
      </c>
      <c r="I20" s="9"/>
      <c r="J20" s="9"/>
    </row>
    <row r="21" spans="1:10">
      <c r="A21" s="9" t="s">
        <v>20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</row>
    <row r="22" spans="1:10">
      <c r="A22" s="13" t="s">
        <v>84</v>
      </c>
      <c r="B22" s="14" t="str">
        <f>SUM(B22:B21)</f>
        <v>0</v>
      </c>
      <c r="C22" s="15" t="str">
        <f>((B22*C22)+(B21*C21))/B22</f>
        <v>0</v>
      </c>
      <c r="D22" s="15" t="str">
        <f>((B22*D22)+(B21*D21))/B22</f>
        <v>0</v>
      </c>
      <c r="E22" s="14" t="str">
        <f>SUM(E22:E21)</f>
        <v>0</v>
      </c>
      <c r="F22" s="15" t="str">
        <f>((E22*F22)+(E21*F21))/E22</f>
        <v>0</v>
      </c>
      <c r="G22" s="15" t="str">
        <f>((E22*G22)+(E21*G21))/E22</f>
        <v>0</v>
      </c>
      <c r="H22" s="14" t="str">
        <f>SUM(H22:H21)</f>
        <v>0</v>
      </c>
      <c r="I22" s="15" t="str">
        <f>((H22*I22)+(H21*I21))/H22</f>
        <v>0</v>
      </c>
      <c r="J22" s="15" t="str">
        <f>((H22*J22)+(H21*J21))/H22</f>
        <v>0</v>
      </c>
    </row>
    <row r="25" spans="1:10">
      <c r="A25" s="6" t="s">
        <v>22</v>
      </c>
      <c r="B25" s="8"/>
      <c r="C25" s="8"/>
      <c r="D25" s="8"/>
      <c r="E25" s="8"/>
      <c r="F25" s="8"/>
      <c r="G25" s="8"/>
      <c r="H25" s="8"/>
      <c r="I25" s="8"/>
      <c r="J25" s="8"/>
    </row>
    <row r="27" spans="1:10">
      <c r="A27" s="17" t="s">
        <v>23</v>
      </c>
      <c r="B27" s="18"/>
      <c r="C27" t="s">
        <v>24</v>
      </c>
      <c r="D27"/>
      <c r="E27"/>
      <c r="F27"/>
      <c r="G27"/>
      <c r="H27"/>
      <c r="I27"/>
      <c r="J27"/>
    </row>
    <row r="28" spans="1:10">
      <c r="A28" s="17" t="s">
        <v>27</v>
      </c>
      <c r="B28" s="18"/>
      <c r="C28" t="s">
        <v>28</v>
      </c>
      <c r="D28"/>
      <c r="E28"/>
      <c r="F28"/>
      <c r="G28"/>
      <c r="H28"/>
      <c r="I28"/>
      <c r="J28"/>
    </row>
    <row r="29" spans="1:10">
      <c r="A29" s="17" t="s">
        <v>70</v>
      </c>
      <c r="B29" s="18"/>
      <c r="C29" t="s">
        <v>85</v>
      </c>
      <c r="D29"/>
      <c r="E29"/>
      <c r="F29"/>
      <c r="G29"/>
      <c r="H29"/>
      <c r="I29"/>
      <c r="J29"/>
    </row>
    <row r="30" spans="1:10">
      <c r="A30" s="17" t="s">
        <v>72</v>
      </c>
      <c r="B30" s="18"/>
      <c r="C30" t="s">
        <v>73</v>
      </c>
      <c r="D30"/>
      <c r="E30"/>
      <c r="F30"/>
      <c r="G30"/>
      <c r="H30"/>
      <c r="I30"/>
      <c r="J3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5:J25"/>
    <mergeCell ref="A27:B27"/>
    <mergeCell ref="C27:J27"/>
    <mergeCell ref="A28:B28"/>
    <mergeCell ref="C28:J28"/>
    <mergeCell ref="A29:B29"/>
    <mergeCell ref="C29:J29"/>
    <mergeCell ref="A30:B30"/>
    <mergeCell ref="C30:J30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APIN&amp;RPrinted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6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103</v>
      </c>
      <c r="B5" s="26" t="s">
        <v>104</v>
      </c>
      <c r="C5" s="25" t="s">
        <v>105</v>
      </c>
      <c r="D5" s="26" t="s">
        <v>106</v>
      </c>
      <c r="E5" s="26" t="s">
        <v>107</v>
      </c>
      <c r="F5" s="26" t="s">
        <v>108</v>
      </c>
      <c r="G5" s="25" t="s">
        <v>109</v>
      </c>
      <c r="H5" s="25" t="s">
        <v>110</v>
      </c>
      <c r="I5" s="25" t="s">
        <v>111</v>
      </c>
      <c r="J5" s="25" t="s">
        <v>112</v>
      </c>
      <c r="K5" s="25" t="s">
        <v>113</v>
      </c>
      <c r="L5" s="25" t="s">
        <v>114</v>
      </c>
      <c r="M5" s="25" t="s">
        <v>115</v>
      </c>
      <c r="N5" s="25" t="s">
        <v>116</v>
      </c>
      <c r="O5" s="25" t="s">
        <v>117</v>
      </c>
      <c r="P5" s="25" t="s">
        <v>41</v>
      </c>
      <c r="Q5" s="25" t="s">
        <v>42</v>
      </c>
      <c r="R5" s="25" t="s">
        <v>118</v>
      </c>
      <c r="S5" s="25" t="s">
        <v>119</v>
      </c>
      <c r="T5" s="25" t="s">
        <v>120</v>
      </c>
    </row>
    <row r="6" spans="1:20">
      <c r="A6" s="27" t="s">
        <v>1</v>
      </c>
      <c r="B6" s="27" t="s">
        <v>18</v>
      </c>
      <c r="C6" s="27">
        <v>201820</v>
      </c>
      <c r="D6" s="27" t="s">
        <v>0</v>
      </c>
      <c r="E6" s="27" t="s">
        <v>121</v>
      </c>
      <c r="F6" s="27" t="s">
        <v>122</v>
      </c>
      <c r="G6" s="27">
        <v>1</v>
      </c>
      <c r="H6" s="27">
        <v>1</v>
      </c>
      <c r="I6" s="27">
        <v>1</v>
      </c>
      <c r="J6" s="27">
        <v>1</v>
      </c>
      <c r="K6" s="27">
        <v>1</v>
      </c>
      <c r="L6" s="28">
        <v>1</v>
      </c>
      <c r="M6" s="27">
        <v>1</v>
      </c>
      <c r="N6" s="28">
        <v>1</v>
      </c>
      <c r="O6" s="27">
        <v>4.5</v>
      </c>
      <c r="P6" s="27">
        <v>4.5</v>
      </c>
      <c r="Q6" s="27">
        <v>0</v>
      </c>
      <c r="R6" s="27">
        <v>0</v>
      </c>
      <c r="S6" s="27">
        <v>0</v>
      </c>
      <c r="T6" s="27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6"/>
  <mergeCells>
    <mergeCell ref="A1:T1"/>
    <mergeCell ref="A2:T2"/>
    <mergeCell ref="A3:T3"/>
  </mergeCells>
  <conditionalFormatting sqref="L6:L6">
    <cfRule type="cellIs" dxfId="0" priority="1" operator="lessThan">
      <formula>0.7</formula>
    </cfRule>
  </conditionalFormatting>
  <conditionalFormatting sqref="N6:N6">
    <cfRule type="cellIs" dxfId="1" priority="2" operator="lessThan">
      <formula>0.86</formula>
    </cfRule>
  </conditionalFormatting>
  <conditionalFormatting sqref="R6:R6">
    <cfRule type="cellIs" dxfId="2" priority="3" operator="lessThan">
      <formula>565</formula>
    </cfRule>
  </conditionalFormatting>
  <conditionalFormatting sqref="R6:R6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APIN&amp;RPrinted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6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124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103</v>
      </c>
      <c r="B5" s="26" t="s">
        <v>104</v>
      </c>
      <c r="C5" s="25" t="s">
        <v>105</v>
      </c>
      <c r="D5" s="25" t="s">
        <v>125</v>
      </c>
      <c r="E5" s="26" t="s">
        <v>106</v>
      </c>
      <c r="F5" s="26" t="s">
        <v>107</v>
      </c>
      <c r="G5" s="26" t="s">
        <v>108</v>
      </c>
      <c r="H5" s="26" t="s">
        <v>126</v>
      </c>
      <c r="I5" s="26" t="s">
        <v>127</v>
      </c>
      <c r="J5" s="25" t="s">
        <v>110</v>
      </c>
      <c r="K5" s="25" t="s">
        <v>111</v>
      </c>
      <c r="L5" s="25" t="s">
        <v>112</v>
      </c>
      <c r="M5" s="25" t="s">
        <v>114</v>
      </c>
      <c r="N5" s="25" t="s">
        <v>116</v>
      </c>
      <c r="O5" s="25" t="s">
        <v>128</v>
      </c>
      <c r="P5" s="25" t="s">
        <v>117</v>
      </c>
      <c r="Q5" s="25" t="s">
        <v>42</v>
      </c>
      <c r="R5" s="25" t="s">
        <v>118</v>
      </c>
      <c r="S5" s="25" t="s">
        <v>119</v>
      </c>
    </row>
    <row r="6" spans="1:19">
      <c r="A6" s="27" t="s">
        <v>1</v>
      </c>
      <c r="B6" s="27" t="s">
        <v>18</v>
      </c>
      <c r="C6" s="27">
        <v>201820</v>
      </c>
      <c r="D6" s="27">
        <v>21280</v>
      </c>
      <c r="E6" s="27" t="s">
        <v>0</v>
      </c>
      <c r="F6" s="27" t="s">
        <v>121</v>
      </c>
      <c r="G6" s="27" t="s">
        <v>122</v>
      </c>
      <c r="H6" s="27" t="s">
        <v>129</v>
      </c>
      <c r="I6" s="27" t="s">
        <v>130</v>
      </c>
      <c r="J6" s="27">
        <v>1</v>
      </c>
      <c r="K6" s="27">
        <v>1</v>
      </c>
      <c r="L6" s="27">
        <v>1</v>
      </c>
      <c r="M6" s="28">
        <v>1</v>
      </c>
      <c r="N6" s="28">
        <v>1</v>
      </c>
      <c r="O6" s="27">
        <v>4</v>
      </c>
      <c r="P6" s="27">
        <v>4.5</v>
      </c>
      <c r="Q6" s="27">
        <v>0</v>
      </c>
      <c r="R6" s="27">
        <v>0</v>
      </c>
      <c r="S6" s="27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6"/>
  <mergeCells>
    <mergeCell ref="A1:S1"/>
    <mergeCell ref="A2:S2"/>
    <mergeCell ref="A3:S3"/>
  </mergeCells>
  <conditionalFormatting sqref="M6:M6">
    <cfRule type="cellIs" dxfId="0" priority="1" operator="lessThan">
      <formula>0.7</formula>
    </cfRule>
  </conditionalFormatting>
  <conditionalFormatting sqref="N6:N6">
    <cfRule type="cellIs" dxfId="1" priority="2" operator="lessThan">
      <formula>0.86</formula>
    </cfRule>
  </conditionalFormatting>
  <conditionalFormatting sqref="R6:R6">
    <cfRule type="cellIs" dxfId="2" priority="3" operator="lessThan">
      <formula>565</formula>
    </cfRule>
  </conditionalFormatting>
  <conditionalFormatting sqref="R6:R6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APIN&amp;RPrinted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2018-08-09T18:52:05+02:00</dcterms:created>
  <dcterms:modified xsi:type="dcterms:W3CDTF">2018-08-09T18:52:05+02:00</dcterms:modified>
  <dc:title>2018-2019 IVC Research Report for APIN</dc:title>
  <dc:description>APIN Specific Report Generated from Banner Data.</dc:description>
  <dc:subject>2018-2019 IVC Research Report for APIN</dc:subject>
  <cp:keywords/>
  <cp:category/>
</cp:coreProperties>
</file>